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2"/>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Flow'!$A$1:$K$81</definedName>
    <definedName name="_xlnm.Print_Area" localSheetId="0">'Cover'!$A$1:$J$29</definedName>
    <definedName name="_xlnm.Print_Area" localSheetId="1">'Sttm. Comp. Income'!$A$1:$M$74</definedName>
    <definedName name="_xlnm.Print_Area" localSheetId="2">'Sttm. Fin. Position'!$A$1:$J$83</definedName>
  </definedNames>
  <calcPr fullCalcOnLoad="1"/>
</workbook>
</file>

<file path=xl/sharedStrings.xml><?xml version="1.0" encoding="utf-8"?>
<sst xmlns="http://schemas.openxmlformats.org/spreadsheetml/2006/main" count="291" uniqueCount="207">
  <si>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</si>
  <si>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</si>
  <si>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</si>
  <si>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</si>
  <si>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</si>
  <si>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</si>
  <si>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</si>
  <si>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</si>
  <si>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</si>
  <si>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</si>
  <si>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</si>
  <si>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</si>
  <si>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</si>
  <si>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</si>
  <si>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</si>
  <si>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</si>
  <si>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</si>
  <si>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</si>
  <si>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</si>
  <si>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</si>
  <si>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</si>
  <si>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</si>
  <si>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</si>
  <si>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</si>
  <si>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</si>
  <si>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Investing result</t>
  </si>
  <si>
    <t>Profit before taxation</t>
  </si>
  <si>
    <t>Taxation</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</si>
  <si>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</si>
  <si>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</si>
  <si>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</si>
  <si>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</si>
  <si>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</si>
  <si>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</si>
  <si>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</si>
  <si>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</si>
  <si>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</si>
  <si>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</si>
  <si>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</si>
  <si>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</si>
  <si>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</si>
  <si>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</si>
  <si>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</si>
  <si>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</si>
  <si>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</si>
  <si>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</si>
  <si>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</si>
  <si>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</si>
  <si>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</si>
  <si>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</si>
  <si>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</si>
  <si>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</si>
  <si>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</si>
  <si>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</si>
  <si>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</si>
  <si>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</si>
  <si>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</si>
  <si>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</si>
  <si>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</si>
  <si>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</si>
  <si>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</si>
  <si>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</si>
  <si>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</si>
  <si>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</si>
  <si>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</si>
  <si>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</si>
  <si>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</si>
  <si>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</si>
  <si>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</si>
  <si>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</si>
  <si>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</si>
  <si>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</si>
  <si>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</si>
  <si>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CONDENSED CONSOLIDATED STATEMENTS OF CHANGES IN EQUITY</t>
  </si>
  <si>
    <t>Share</t>
  </si>
  <si>
    <t>Capital</t>
  </si>
  <si>
    <t xml:space="preserve">Share </t>
  </si>
  <si>
    <t>Premium</t>
  </si>
  <si>
    <t>Revaluation</t>
  </si>
  <si>
    <t>Reserve</t>
  </si>
  <si>
    <t>Fair Value</t>
  </si>
  <si>
    <t>Accumulated</t>
  </si>
  <si>
    <t>Total</t>
  </si>
  <si>
    <t>Non-</t>
  </si>
  <si>
    <t>Interest</t>
  </si>
  <si>
    <t>controlling</t>
  </si>
  <si>
    <t>Equity</t>
  </si>
  <si>
    <t>As previously state</t>
  </si>
  <si>
    <t>Effect of adopting FRS 117</t>
  </si>
  <si>
    <t>Balance as of 1 January 2010 (restated)</t>
  </si>
  <si>
    <t>Transfer of revaluation surplus</t>
  </si>
  <si>
    <t>*</t>
  </si>
  <si>
    <t>CONDENSED CONSOLIDATED STATEMENT OF CASH FLOWS</t>
  </si>
  <si>
    <t xml:space="preserve">Current </t>
  </si>
  <si>
    <t>OPERATING ACTIVITIES</t>
  </si>
  <si>
    <t xml:space="preserve">Adjustments for non-cash flow items :- </t>
  </si>
  <si>
    <t>Interest income</t>
  </si>
  <si>
    <t>Property, plant and equipment written off</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</si>
  <si>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</si>
  <si>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</si>
  <si>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</si>
  <si>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</si>
  <si>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</si>
  <si>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</si>
  <si>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</si>
  <si>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</si>
  <si>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</si>
  <si>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Interest Received</t>
  </si>
  <si>
    <t>Net cash used in investing activities</t>
  </si>
  <si>
    <t>CASH FLOWS FROM FINANCING ACTIVITIES</t>
  </si>
  <si>
    <t>Interest paid</t>
  </si>
  <si>
    <t>Repayment of long term loans</t>
  </si>
  <si>
    <t>Net cash used in financing activities</t>
  </si>
  <si>
    <t>Gain on disposal of property, plant and equipment</t>
  </si>
  <si>
    <t>Dividend received</t>
  </si>
  <si>
    <t>date ended</t>
  </si>
  <si>
    <t>Capital Redemption</t>
  </si>
  <si>
    <t>Impairment loss on loans and receivables</t>
  </si>
  <si>
    <t>Reversal of impairment loss on loans and receivables</t>
  </si>
  <si>
    <t>Proceeds from disposal of available-for-sale financial assets</t>
  </si>
  <si>
    <t>Repayment of hire-purchase obligations</t>
  </si>
  <si>
    <t xml:space="preserve">                    -</t>
  </si>
  <si>
    <t>The amount is not substantial therefore not reflected</t>
  </si>
  <si>
    <t>Currency translation differences</t>
  </si>
  <si>
    <t>Currency</t>
  </si>
  <si>
    <t>Translation</t>
  </si>
  <si>
    <t>&lt;---------------------------------- Non-distributable --------------------------------&gt;</t>
  </si>
  <si>
    <t>5-6</t>
  </si>
  <si>
    <t>Profit from operations</t>
  </si>
  <si>
    <t>&lt;--------------------------------------------- Attributable to Owners of the Company ---------------------------------------------&gt;</t>
  </si>
  <si>
    <t>31.12.2013</t>
  </si>
  <si>
    <t>Items that will not be reclassified to profit or loss</t>
  </si>
  <si>
    <t>- Deferred tax relating to Real Property Gain Tax</t>
  </si>
  <si>
    <t>Reclassification adjustments on impairment loss of</t>
  </si>
  <si>
    <t xml:space="preserve"> available-for-sale financial assets</t>
  </si>
  <si>
    <t>Currency translation differences for foreign operations</t>
  </si>
  <si>
    <t>Dividend</t>
  </si>
  <si>
    <t xml:space="preserve"> Owner of the Company</t>
  </si>
  <si>
    <t xml:space="preserve"> Non-controlling interests</t>
  </si>
  <si>
    <t>Inventories written down</t>
  </si>
  <si>
    <t>CASH AND CASH EQUIVALENTS AT BEGINNING OF YEAR</t>
  </si>
  <si>
    <t>CASH AND CASH EQUIVALENTS AT END OF YEAR</t>
  </si>
  <si>
    <t>(Losses)/Profit</t>
  </si>
  <si>
    <t>NET (DECREASE)/INCREASE IN CASH AND CASH EQUIVALENTS</t>
  </si>
  <si>
    <t>- Revaluation increase of properties</t>
  </si>
  <si>
    <t xml:space="preserve">Items that may be reclassified subsequently to </t>
  </si>
  <si>
    <t xml:space="preserve"> profit or loss :-</t>
  </si>
  <si>
    <t>- Currency translation differences for foreign operations</t>
  </si>
  <si>
    <t>Reclassification adjustments on :-</t>
  </si>
  <si>
    <t>- Derecognition of available-for-sale financial assets</t>
  </si>
  <si>
    <t>- Impairment of available-for-sale financial assets</t>
  </si>
  <si>
    <t>- Dissolution of foreign operations</t>
  </si>
  <si>
    <t>Deferred tax relating to revalued properties</t>
  </si>
  <si>
    <t>Gain on available-for-sale financial assets</t>
  </si>
  <si>
    <t>Dividends</t>
  </si>
  <si>
    <t>Owner of the Company</t>
  </si>
  <si>
    <t>Non-controlling interest</t>
  </si>
  <si>
    <t>Total transactions with owners</t>
  </si>
  <si>
    <t>Revaluation increase of properties</t>
  </si>
  <si>
    <t>- Dissolutions of foreign operations</t>
  </si>
  <si>
    <t>Depreciation</t>
  </si>
  <si>
    <t>Dividend income</t>
  </si>
  <si>
    <t>Gain on derecognition of available-for-sale financial assets</t>
  </si>
  <si>
    <t>Gain on fair value adjustment of investment properties</t>
  </si>
  <si>
    <t>Impairment loss on available-for-sale financial assets</t>
  </si>
  <si>
    <t>Interest expense</t>
  </si>
  <si>
    <t>Loss on dissolution of a subsidiary</t>
  </si>
  <si>
    <t>Reversal of inventories written off</t>
  </si>
  <si>
    <t>Share of associate's profit</t>
  </si>
  <si>
    <t>Purchase of property, plant and equipment</t>
  </si>
  <si>
    <t>Net increase/(decrease) in short-term loans and borrowings</t>
  </si>
  <si>
    <t>Term loan raised</t>
  </si>
  <si>
    <t>Withdrawal of term deposit pledged as security</t>
  </si>
  <si>
    <t>B11</t>
  </si>
  <si>
    <t>7-10</t>
  </si>
  <si>
    <t>period to</t>
  </si>
  <si>
    <t>Other comprehensive income :-</t>
  </si>
  <si>
    <t>Profit for the period</t>
  </si>
  <si>
    <t>Profit/(Loss) for the financial period attributable to:-</t>
  </si>
  <si>
    <t>Total comprehensive income/(loss) for the financial period attributable to:-</t>
  </si>
  <si>
    <t>(The Condensed Consolidated Statement of Comprehensive Income should be read in conjunction with the Annual Financial Statements for the year ended 31 December 2014 and the accompanying explanatory notes attached to the interim financial statements)</t>
  </si>
  <si>
    <t>period end</t>
  </si>
  <si>
    <t>(The Condensed Consolidated Statement of Financial Position should be read in conjunction with the Annual Financial Statements for the year ended 31 December 2014 and the accompanying explanatory notes attached to the interim financial statements)</t>
  </si>
  <si>
    <t>Balance as at 1 January 2014</t>
  </si>
  <si>
    <t>Other comprehensive loss for the financial period</t>
  </si>
  <si>
    <t>Profit for the financial period</t>
  </si>
  <si>
    <t>Total comprehensive income for the financial period</t>
  </si>
  <si>
    <t>Balance as of 1 January 2015</t>
  </si>
  <si>
    <t>Other comprehensive income for the financial period</t>
  </si>
  <si>
    <t>- Gain on available-for-sales financial assets</t>
  </si>
  <si>
    <t>Proceeds from hire purchase</t>
  </si>
  <si>
    <t>(The Condensed Consolidated Statements of Cash Flows should be read in conjunction with the Annual Financial Statements for the year ended 31 December 2014 and the accompanying explanatory notes attached to the interim financial statements)</t>
  </si>
  <si>
    <t>B10</t>
  </si>
  <si>
    <t>Repayment of short term loans</t>
  </si>
  <si>
    <t>FOR THE 2ND FINANCIAL QUARTER ENDED 30 JUNE 2015</t>
  </si>
  <si>
    <r>
      <t xml:space="preserve">QUARTERLY REPORT FOR  THE  YEAR ENDED  </t>
    </r>
    <r>
      <rPr>
        <sz val="14"/>
        <color indexed="10"/>
        <rFont val="Times New Roman"/>
        <family val="1"/>
      </rPr>
      <t>30 JUNE 2015</t>
    </r>
  </si>
  <si>
    <t>30.06.2015</t>
  </si>
  <si>
    <t>30.06.2014</t>
  </si>
  <si>
    <t>6 months ended 30 June 2014</t>
  </si>
  <si>
    <t>Balance as of 30 June 2014</t>
  </si>
  <si>
    <t>6 months ended 30 June 2015</t>
  </si>
  <si>
    <t>Balance as of 30 June 2015</t>
  </si>
  <si>
    <t>Proceeds from long term loan</t>
  </si>
  <si>
    <t>Inventories written-off</t>
  </si>
  <si>
    <t>Dividend paid to shareholders</t>
  </si>
  <si>
    <t>Proceeds from issuance of shares</t>
  </si>
  <si>
    <t>Earnings per share (sen)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</si>
</sst>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 numFmtId="196" formatCode="&quot;Yes&quot;;&quot;Yes&quot;;&quot;No&quot;"/>
    <numFmt numFmtId="197" formatCode="&quot;True&quot;;&quot;True&quot;;&quot;False&quot;"/>
    <numFmt numFmtId="198" formatCode="&quot;On&quot;;&quot;On&quot;;&quot;Off&quot;"/>
    <numFmt numFmtId="199" formatCode="[$€-2]\ #,##0.00_);[Red]\([$€-2]\ #,##0.00\)"/>
  </numFmts>
  <fonts count="57">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sz val="10"/>
      <name val="Times New Roman"/>
      <family val="1"/>
    </font>
    <font>
      <b/>
      <sz val="13"/>
      <name val="Times New Roman"/>
      <family val="1"/>
    </font>
    <font>
      <b/>
      <sz val="16"/>
      <name val="Times New Roman"/>
      <family val="1"/>
    </font>
    <font>
      <b/>
      <sz val="16"/>
      <name val="Arial"/>
      <family val="2"/>
    </font>
    <font>
      <sz val="14"/>
      <name val="Times New Roman"/>
      <family val="1"/>
    </font>
    <font>
      <sz val="14"/>
      <color indexed="10"/>
      <name val="Times New Roman"/>
      <family val="1"/>
    </font>
    <font>
      <b/>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2"/>
      <color indexed="10"/>
      <name val="Times New Roman"/>
      <family val="1"/>
    </font>
    <font>
      <sz val="12"/>
      <color indexed="10"/>
      <name val="Times New Roman"/>
      <family val="1"/>
    </font>
    <font>
      <sz val="11"/>
      <name val="Calibri"/>
      <family val="2"/>
    </font>
    <font>
      <b/>
      <sz val="16"/>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rgb="FFFF0000"/>
      <name val="Times New Roman"/>
      <family val="1"/>
    </font>
    <font>
      <sz val="12"/>
      <color rgb="FFFF0000"/>
      <name val="Times New Roman"/>
      <family val="1"/>
    </font>
    <font>
      <b/>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Font="1" applyAlignment="1">
      <alignment/>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0" fontId="5" fillId="0" borderId="0" xfId="57" applyFont="1">
      <alignment/>
      <protection/>
    </xf>
    <xf numFmtId="0" fontId="8" fillId="0" borderId="0" xfId="57" applyFont="1">
      <alignment/>
      <protection/>
    </xf>
    <xf numFmtId="0" fontId="51" fillId="0" borderId="0" xfId="0" applyFont="1" applyAlignment="1">
      <alignment/>
    </xf>
    <xf numFmtId="0" fontId="51"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1"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1" fillId="0" borderId="0" xfId="0" applyFont="1" applyAlignment="1">
      <alignment horizontal="right"/>
    </xf>
    <xf numFmtId="37" fontId="51" fillId="0" borderId="0" xfId="0" applyNumberFormat="1" applyFont="1" applyAlignment="1">
      <alignment horizontal="right"/>
    </xf>
    <xf numFmtId="37" fontId="51" fillId="0" borderId="10" xfId="0" applyNumberFormat="1" applyFont="1" applyBorder="1" applyAlignment="1">
      <alignment horizontal="right"/>
    </xf>
    <xf numFmtId="37" fontId="51" fillId="0" borderId="11" xfId="0" applyNumberFormat="1" applyFont="1" applyBorder="1" applyAlignment="1">
      <alignment horizontal="right"/>
    </xf>
    <xf numFmtId="37" fontId="51" fillId="0" borderId="12" xfId="0" applyNumberFormat="1" applyFont="1" applyBorder="1" applyAlignment="1">
      <alignment horizontal="right"/>
    </xf>
    <xf numFmtId="3" fontId="7" fillId="0" borderId="0" xfId="58" applyNumberFormat="1" applyFont="1" applyFill="1" applyAlignment="1">
      <alignment/>
      <protection/>
    </xf>
    <xf numFmtId="3" fontId="9" fillId="0" borderId="0" xfId="58" applyNumberFormat="1" applyFont="1" applyFill="1" applyAlignment="1">
      <alignment/>
      <protection/>
    </xf>
    <xf numFmtId="0" fontId="52" fillId="0" borderId="0" xfId="0" applyFont="1" applyAlignment="1">
      <alignment/>
    </xf>
    <xf numFmtId="37" fontId="51" fillId="0" borderId="0" xfId="0" applyNumberFormat="1" applyFont="1" applyAlignment="1">
      <alignment/>
    </xf>
    <xf numFmtId="37" fontId="51" fillId="0" borderId="13" xfId="0" applyNumberFormat="1" applyFont="1" applyBorder="1" applyAlignment="1">
      <alignment/>
    </xf>
    <xf numFmtId="37" fontId="51" fillId="0" borderId="11" xfId="0" applyNumberFormat="1" applyFont="1" applyBorder="1" applyAlignment="1">
      <alignment/>
    </xf>
    <xf numFmtId="37" fontId="51" fillId="0" borderId="10" xfId="0" applyNumberFormat="1" applyFont="1" applyBorder="1" applyAlignment="1">
      <alignment/>
    </xf>
    <xf numFmtId="39" fontId="51" fillId="0" borderId="0" xfId="0" applyNumberFormat="1" applyFont="1" applyAlignment="1">
      <alignment/>
    </xf>
    <xf numFmtId="187" fontId="51" fillId="0" borderId="0" xfId="0" applyNumberFormat="1" applyFont="1" applyAlignment="1">
      <alignment/>
    </xf>
    <xf numFmtId="0" fontId="0" fillId="0" borderId="0" xfId="0" applyAlignment="1">
      <alignment horizontal="center"/>
    </xf>
    <xf numFmtId="0" fontId="2" fillId="0" borderId="0" xfId="58" applyAlignment="1">
      <alignment horizontal="center"/>
      <protection/>
    </xf>
    <xf numFmtId="0" fontId="52"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49" fillId="0" borderId="0" xfId="0" applyFont="1" applyAlignment="1">
      <alignment/>
    </xf>
    <xf numFmtId="37" fontId="51" fillId="0" borderId="14" xfId="0" applyNumberFormat="1" applyFont="1" applyBorder="1" applyAlignment="1">
      <alignment/>
    </xf>
    <xf numFmtId="37" fontId="52" fillId="0" borderId="0" xfId="0" applyNumberFormat="1" applyFont="1" applyAlignment="1">
      <alignment/>
    </xf>
    <xf numFmtId="37" fontId="51" fillId="0" borderId="15" xfId="0" applyNumberFormat="1" applyFont="1" applyBorder="1" applyAlignment="1">
      <alignment/>
    </xf>
    <xf numFmtId="37" fontId="51" fillId="0" borderId="12" xfId="0" applyNumberFormat="1" applyFont="1" applyBorder="1" applyAlignment="1">
      <alignment/>
    </xf>
    <xf numFmtId="37" fontId="52" fillId="0" borderId="0" xfId="0" applyNumberFormat="1" applyFont="1" applyBorder="1" applyAlignment="1">
      <alignment/>
    </xf>
    <xf numFmtId="187" fontId="51" fillId="0" borderId="15" xfId="0" applyNumberFormat="1" applyFont="1" applyBorder="1" applyAlignment="1">
      <alignment/>
    </xf>
    <xf numFmtId="37" fontId="51" fillId="0" borderId="0" xfId="0" applyNumberFormat="1" applyFont="1" applyBorder="1" applyAlignment="1">
      <alignment/>
    </xf>
    <xf numFmtId="3" fontId="53" fillId="0" borderId="0" xfId="58" applyNumberFormat="1" applyFont="1" applyFill="1" applyAlignment="1">
      <alignment horizontal="center"/>
      <protection/>
    </xf>
    <xf numFmtId="194" fontId="51" fillId="0" borderId="14" xfId="0" applyNumberFormat="1" applyFont="1" applyBorder="1" applyAlignment="1">
      <alignment/>
    </xf>
    <xf numFmtId="39" fontId="51" fillId="0" borderId="0" xfId="0" applyNumberFormat="1" applyFont="1" applyAlignment="1">
      <alignment horizontal="right"/>
    </xf>
    <xf numFmtId="0" fontId="51" fillId="0" borderId="0" xfId="0" applyFont="1" applyBorder="1" applyAlignment="1">
      <alignment/>
    </xf>
    <xf numFmtId="37" fontId="51" fillId="0" borderId="10" xfId="0" applyNumberFormat="1" applyFont="1" applyBorder="1" applyAlignment="1">
      <alignment horizontal="center"/>
    </xf>
    <xf numFmtId="37" fontId="51" fillId="0" borderId="0" xfId="0" applyNumberFormat="1" applyFont="1" applyAlignment="1">
      <alignment horizontal="left"/>
    </xf>
    <xf numFmtId="0" fontId="0" fillId="0" borderId="0" xfId="0" applyAlignment="1" quotePrefix="1">
      <alignment/>
    </xf>
    <xf numFmtId="3" fontId="53" fillId="0" borderId="0" xfId="0" applyNumberFormat="1" applyFont="1" applyAlignment="1">
      <alignment horizontal="center"/>
    </xf>
    <xf numFmtId="187" fontId="51" fillId="0" borderId="0" xfId="0" applyNumberFormat="1" applyFont="1" applyBorder="1" applyAlignment="1">
      <alignment/>
    </xf>
    <xf numFmtId="0" fontId="51" fillId="0" borderId="10" xfId="0" applyFont="1" applyBorder="1" applyAlignment="1">
      <alignment/>
    </xf>
    <xf numFmtId="0" fontId="51" fillId="0" borderId="16" xfId="0" applyFont="1" applyBorder="1" applyAlignment="1">
      <alignment/>
    </xf>
    <xf numFmtId="187" fontId="51" fillId="0" borderId="17" xfId="0" applyNumberFormat="1" applyFont="1" applyBorder="1" applyAlignment="1">
      <alignment/>
    </xf>
    <xf numFmtId="0" fontId="51" fillId="0" borderId="17" xfId="0" applyFont="1" applyBorder="1" applyAlignment="1">
      <alignment/>
    </xf>
    <xf numFmtId="37" fontId="51" fillId="0" borderId="17" xfId="0" applyNumberFormat="1" applyFont="1" applyBorder="1" applyAlignment="1">
      <alignment/>
    </xf>
    <xf numFmtId="0" fontId="51" fillId="0" borderId="18" xfId="0" applyFont="1" applyBorder="1" applyAlignment="1">
      <alignment/>
    </xf>
    <xf numFmtId="0" fontId="51"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187" fontId="51" fillId="0" borderId="22" xfId="0" applyNumberFormat="1" applyFont="1" applyBorder="1" applyAlignment="1">
      <alignment/>
    </xf>
    <xf numFmtId="0" fontId="51" fillId="0" borderId="22" xfId="0" applyFont="1" applyBorder="1" applyAlignment="1">
      <alignment/>
    </xf>
    <xf numFmtId="37" fontId="51" fillId="0" borderId="22" xfId="0" applyNumberFormat="1" applyFont="1" applyBorder="1" applyAlignment="1">
      <alignment/>
    </xf>
    <xf numFmtId="0" fontId="51" fillId="0" borderId="23" xfId="0" applyFont="1" applyBorder="1" applyAlignment="1">
      <alignment/>
    </xf>
    <xf numFmtId="0" fontId="54" fillId="0" borderId="0" xfId="0" applyFont="1" applyAlignment="1">
      <alignment/>
    </xf>
    <xf numFmtId="0" fontId="51" fillId="0" borderId="11" xfId="0" applyFont="1" applyBorder="1" applyAlignment="1">
      <alignment/>
    </xf>
    <xf numFmtId="0" fontId="51" fillId="0" borderId="0" xfId="0" applyFont="1" applyAlignment="1">
      <alignment horizontal="center"/>
    </xf>
    <xf numFmtId="0" fontId="51" fillId="0" borderId="0" xfId="0" applyFont="1" applyAlignment="1">
      <alignment horizontal="center"/>
    </xf>
    <xf numFmtId="0" fontId="3" fillId="0" borderId="0" xfId="58" applyNumberFormat="1" applyFont="1" applyFill="1" applyAlignment="1" quotePrefix="1">
      <alignment/>
      <protection/>
    </xf>
    <xf numFmtId="0" fontId="51" fillId="0" borderId="12" xfId="0" applyFont="1" applyBorder="1" applyAlignment="1">
      <alignment/>
    </xf>
    <xf numFmtId="194" fontId="51" fillId="0" borderId="13" xfId="0" applyNumberFormat="1" applyFont="1" applyBorder="1" applyAlignment="1">
      <alignment/>
    </xf>
    <xf numFmtId="194" fontId="51" fillId="0" borderId="0" xfId="0" applyNumberFormat="1" applyFont="1" applyBorder="1" applyAlignment="1">
      <alignment/>
    </xf>
    <xf numFmtId="194" fontId="51" fillId="0" borderId="0" xfId="0" applyNumberFormat="1" applyFont="1" applyAlignment="1">
      <alignment/>
    </xf>
    <xf numFmtId="194" fontId="51" fillId="0" borderId="15" xfId="0" applyNumberFormat="1" applyFont="1" applyBorder="1" applyAlignment="1">
      <alignment/>
    </xf>
    <xf numFmtId="0" fontId="52" fillId="0" borderId="0" xfId="0" applyFont="1" applyAlignment="1">
      <alignment horizontal="center"/>
    </xf>
    <xf numFmtId="3" fontId="11" fillId="0" borderId="0" xfId="57" applyNumberFormat="1" applyFont="1" applyAlignment="1">
      <alignment horizontal="center"/>
      <protection/>
    </xf>
    <xf numFmtId="0" fontId="32" fillId="0" borderId="0" xfId="0" applyFont="1" applyAlignment="1">
      <alignment/>
    </xf>
    <xf numFmtId="3" fontId="7" fillId="0" borderId="0" xfId="57" applyNumberFormat="1" applyFont="1" applyAlignment="1">
      <alignment horizontal="left"/>
      <protection/>
    </xf>
    <xf numFmtId="0" fontId="2" fillId="0" borderId="0" xfId="57" applyFont="1">
      <alignment/>
      <protection/>
    </xf>
    <xf numFmtId="0" fontId="3" fillId="0" borderId="0" xfId="57" applyFont="1" applyFill="1" applyAlignment="1">
      <alignment horizontal="center"/>
      <protection/>
    </xf>
    <xf numFmtId="49" fontId="3" fillId="0" borderId="0" xfId="57" applyNumberFormat="1" applyFont="1" applyFill="1" applyAlignment="1">
      <alignment horizontal="center"/>
      <protection/>
    </xf>
    <xf numFmtId="194" fontId="51" fillId="0" borderId="17" xfId="0" applyNumberFormat="1" applyFont="1" applyBorder="1" applyAlignment="1">
      <alignment/>
    </xf>
    <xf numFmtId="194" fontId="51" fillId="0" borderId="22" xfId="0" applyNumberFormat="1" applyFont="1" applyBorder="1" applyAlignment="1">
      <alignment/>
    </xf>
    <xf numFmtId="187" fontId="51" fillId="0" borderId="13" xfId="0" applyNumberFormat="1" applyFont="1" applyBorder="1" applyAlignment="1">
      <alignment/>
    </xf>
    <xf numFmtId="0" fontId="51" fillId="0" borderId="13" xfId="0" applyFont="1" applyBorder="1" applyAlignment="1">
      <alignment/>
    </xf>
    <xf numFmtId="0" fontId="3" fillId="0" borderId="0" xfId="0" applyFont="1" applyFill="1" applyAlignment="1">
      <alignment/>
    </xf>
    <xf numFmtId="37" fontId="51" fillId="0" borderId="24" xfId="0" applyNumberFormat="1" applyFont="1" applyBorder="1" applyAlignment="1">
      <alignment/>
    </xf>
    <xf numFmtId="187" fontId="51" fillId="0" borderId="24" xfId="0" applyNumberFormat="1" applyFont="1" applyBorder="1" applyAlignment="1">
      <alignment/>
    </xf>
    <xf numFmtId="37" fontId="51" fillId="0" borderId="0" xfId="0" applyNumberFormat="1" applyFont="1" applyAlignment="1">
      <alignment horizontal="center"/>
    </xf>
    <xf numFmtId="0" fontId="52" fillId="0" borderId="0" xfId="0" applyFont="1" applyAlignment="1">
      <alignment horizontal="center"/>
    </xf>
    <xf numFmtId="3" fontId="6" fillId="0" borderId="0" xfId="57" applyNumberFormat="1" applyFont="1" applyAlignment="1">
      <alignment horizontal="center"/>
      <protection/>
    </xf>
    <xf numFmtId="0" fontId="6" fillId="0" borderId="0" xfId="57" applyFont="1" applyAlignment="1">
      <alignment horizontal="center"/>
      <protection/>
    </xf>
    <xf numFmtId="3" fontId="11" fillId="0" borderId="0" xfId="57" applyNumberFormat="1" applyFont="1" applyAlignment="1">
      <alignment horizontal="center"/>
      <protection/>
    </xf>
    <xf numFmtId="0" fontId="52" fillId="0" borderId="0" xfId="0" applyFont="1" applyAlignment="1">
      <alignment horizontal="left" wrapText="1"/>
    </xf>
    <xf numFmtId="0" fontId="55" fillId="0" borderId="0" xfId="0" applyFont="1" applyAlignment="1">
      <alignment horizontal="center"/>
    </xf>
    <xf numFmtId="3" fontId="9" fillId="0" borderId="0" xfId="58" applyNumberFormat="1" applyFont="1" applyFill="1" applyAlignment="1">
      <alignment horizontal="center"/>
      <protection/>
    </xf>
    <xf numFmtId="3" fontId="7"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6" fillId="0" borderId="0" xfId="0" applyFont="1" applyAlignment="1">
      <alignment horizontal="center"/>
    </xf>
    <xf numFmtId="0" fontId="52" fillId="0" borderId="0" xfId="0" applyFont="1" applyAlignment="1">
      <alignment horizontal="center"/>
    </xf>
    <xf numFmtId="0" fontId="49"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4">
      <selection activeCell="A10" sqref="A10"/>
    </sheetView>
  </sheetViews>
  <sheetFormatPr defaultColWidth="9.140625" defaultRowHeight="15"/>
  <cols>
    <col min="1" max="16384" width="9.140625" style="76" customWidth="1"/>
  </cols>
  <sheetData>
    <row r="4" spans="1:10" ht="22.5">
      <c r="A4" s="92" t="s">
        <v>0</v>
      </c>
      <c r="B4" s="92"/>
      <c r="C4" s="92"/>
      <c r="D4" s="92"/>
      <c r="E4" s="92"/>
      <c r="F4" s="92"/>
      <c r="G4" s="92"/>
      <c r="H4" s="92"/>
      <c r="I4" s="92"/>
      <c r="J4" s="92"/>
    </row>
    <row r="5" spans="1:10" ht="22.5">
      <c r="A5" s="75"/>
      <c r="B5" s="75"/>
      <c r="C5" s="75"/>
      <c r="D5" s="75"/>
      <c r="E5" s="75"/>
      <c r="F5" s="75"/>
      <c r="G5" s="75"/>
      <c r="H5" s="75"/>
      <c r="I5" s="75"/>
      <c r="J5" s="75"/>
    </row>
    <row r="6" spans="1:10" ht="22.5">
      <c r="A6" s="75"/>
      <c r="B6" s="75"/>
      <c r="C6" s="75"/>
      <c r="D6" s="75"/>
      <c r="E6" s="75"/>
      <c r="F6" s="75"/>
      <c r="G6" s="75"/>
      <c r="H6" s="75"/>
      <c r="I6" s="75"/>
      <c r="J6" s="75"/>
    </row>
    <row r="7" spans="1:10" ht="20.25">
      <c r="A7" s="77"/>
      <c r="B7" s="78"/>
      <c r="C7" s="78"/>
      <c r="D7" s="78"/>
      <c r="E7" s="78"/>
      <c r="F7" s="78"/>
      <c r="G7" s="78"/>
      <c r="H7" s="78"/>
      <c r="I7" s="78"/>
      <c r="J7" s="78"/>
    </row>
    <row r="8" spans="1:10" ht="16.5">
      <c r="A8" s="90" t="s">
        <v>1</v>
      </c>
      <c r="B8" s="90"/>
      <c r="C8" s="90"/>
      <c r="D8" s="90"/>
      <c r="E8" s="90"/>
      <c r="F8" s="90"/>
      <c r="G8" s="90"/>
      <c r="H8" s="90"/>
      <c r="I8" s="90"/>
      <c r="J8" s="90"/>
    </row>
    <row r="9" spans="1:10" ht="16.5">
      <c r="A9" s="91" t="s">
        <v>194</v>
      </c>
      <c r="B9" s="91"/>
      <c r="C9" s="91"/>
      <c r="D9" s="91"/>
      <c r="E9" s="91"/>
      <c r="F9" s="91"/>
      <c r="G9" s="91"/>
      <c r="H9" s="91"/>
      <c r="I9" s="91"/>
      <c r="J9" s="91"/>
    </row>
    <row r="10" spans="1:10" ht="20.25">
      <c r="A10" s="78"/>
      <c r="B10" s="78"/>
      <c r="C10" s="78"/>
      <c r="D10" s="78"/>
      <c r="E10" s="5"/>
      <c r="F10" s="78"/>
      <c r="G10" s="78"/>
      <c r="H10" s="78"/>
      <c r="I10" s="78"/>
      <c r="J10" s="78"/>
    </row>
    <row r="13" spans="1:10" ht="15.75">
      <c r="A13" s="78"/>
      <c r="B13" s="1" t="s">
        <v>2</v>
      </c>
      <c r="C13" s="4"/>
      <c r="D13" s="4"/>
      <c r="E13" s="4"/>
      <c r="F13" s="4"/>
      <c r="G13" s="4"/>
      <c r="H13" s="4"/>
      <c r="I13" s="4"/>
      <c r="J13" s="78"/>
    </row>
    <row r="14" spans="1:10" ht="15">
      <c r="A14" s="78"/>
      <c r="B14" s="4"/>
      <c r="C14" s="4"/>
      <c r="D14" s="4"/>
      <c r="E14" s="4"/>
      <c r="F14" s="4"/>
      <c r="G14" s="4"/>
      <c r="H14" s="4"/>
      <c r="I14" s="4"/>
      <c r="J14" s="78"/>
    </row>
    <row r="15" spans="1:10" ht="15.75">
      <c r="A15" s="78"/>
      <c r="B15" s="2"/>
      <c r="C15" s="2"/>
      <c r="D15" s="2"/>
      <c r="E15" s="2"/>
      <c r="F15" s="2"/>
      <c r="G15" s="2"/>
      <c r="H15" s="2"/>
      <c r="I15" s="3" t="s">
        <v>3</v>
      </c>
      <c r="J15" s="78"/>
    </row>
    <row r="16" spans="1:10" ht="15.75">
      <c r="A16" s="78"/>
      <c r="B16" s="2" t="s">
        <v>4</v>
      </c>
      <c r="C16" s="2"/>
      <c r="D16" s="2"/>
      <c r="E16" s="2"/>
      <c r="F16" s="2"/>
      <c r="G16" s="2"/>
      <c r="H16" s="2"/>
      <c r="I16" s="79">
        <v>1</v>
      </c>
      <c r="J16" s="78"/>
    </row>
    <row r="17" spans="2:9" ht="15.75">
      <c r="B17" s="2"/>
      <c r="C17" s="2"/>
      <c r="D17" s="2"/>
      <c r="E17" s="2"/>
      <c r="F17" s="2"/>
      <c r="G17" s="2"/>
      <c r="H17" s="2"/>
      <c r="I17" s="79"/>
    </row>
    <row r="18" spans="2:9" ht="15.75">
      <c r="B18" s="2" t="s">
        <v>5</v>
      </c>
      <c r="C18" s="2"/>
      <c r="D18" s="2"/>
      <c r="E18" s="2"/>
      <c r="F18" s="2"/>
      <c r="G18" s="2"/>
      <c r="H18" s="2"/>
      <c r="I18" s="79">
        <v>2</v>
      </c>
    </row>
    <row r="19" spans="2:9" ht="15.75">
      <c r="B19" s="2"/>
      <c r="C19" s="2"/>
      <c r="D19" s="2"/>
      <c r="E19" s="2"/>
      <c r="F19" s="2"/>
      <c r="G19" s="2"/>
      <c r="H19" s="2"/>
      <c r="I19" s="79"/>
    </row>
    <row r="20" spans="2:9" ht="15.75">
      <c r="B20" s="2" t="s">
        <v>6</v>
      </c>
      <c r="C20" s="2"/>
      <c r="D20" s="2"/>
      <c r="E20" s="2"/>
      <c r="F20" s="2"/>
      <c r="G20" s="2"/>
      <c r="H20" s="2"/>
      <c r="I20" s="79">
        <v>3</v>
      </c>
    </row>
    <row r="21" spans="2:9" ht="15.75">
      <c r="B21" s="2"/>
      <c r="C21" s="2"/>
      <c r="D21" s="2"/>
      <c r="E21" s="2"/>
      <c r="F21" s="2"/>
      <c r="G21" s="2"/>
      <c r="H21" s="2"/>
      <c r="I21" s="79"/>
    </row>
    <row r="22" spans="2:9" ht="15.75">
      <c r="B22" s="2" t="s">
        <v>7</v>
      </c>
      <c r="C22" s="2"/>
      <c r="D22" s="2"/>
      <c r="E22" s="2"/>
      <c r="F22" s="2"/>
      <c r="G22" s="2"/>
      <c r="H22" s="2"/>
      <c r="I22" s="79">
        <v>4</v>
      </c>
    </row>
    <row r="23" spans="2:9" ht="15.75">
      <c r="B23" s="2"/>
      <c r="C23" s="2"/>
      <c r="D23" s="2"/>
      <c r="E23" s="2"/>
      <c r="F23" s="2"/>
      <c r="G23" s="2"/>
      <c r="H23" s="2"/>
      <c r="I23" s="79"/>
    </row>
    <row r="24" spans="2:9" ht="15.75">
      <c r="B24" s="2" t="s">
        <v>8</v>
      </c>
      <c r="C24" s="2"/>
      <c r="D24" s="2"/>
      <c r="E24" s="2"/>
      <c r="F24" s="2"/>
      <c r="G24" s="2"/>
      <c r="H24" s="2"/>
      <c r="I24" s="80" t="s">
        <v>127</v>
      </c>
    </row>
    <row r="25" spans="2:9" ht="15.75">
      <c r="B25" s="2" t="s">
        <v>9</v>
      </c>
      <c r="C25" s="2"/>
      <c r="D25" s="2"/>
      <c r="E25" s="2"/>
      <c r="F25" s="2"/>
      <c r="G25" s="2"/>
      <c r="H25" s="2"/>
      <c r="I25" s="80"/>
    </row>
    <row r="26" spans="2:9" ht="15.75">
      <c r="B26" s="2"/>
      <c r="C26" s="2"/>
      <c r="D26" s="2"/>
      <c r="E26" s="2"/>
      <c r="F26" s="2"/>
      <c r="G26" s="2"/>
      <c r="H26" s="2"/>
      <c r="I26" s="80"/>
    </row>
    <row r="27" spans="2:9" ht="15.75">
      <c r="B27" s="2" t="s">
        <v>10</v>
      </c>
      <c r="C27" s="2"/>
      <c r="D27" s="2"/>
      <c r="E27" s="2"/>
      <c r="F27" s="2"/>
      <c r="G27" s="2"/>
      <c r="H27" s="2"/>
      <c r="I27" s="80" t="s">
        <v>174</v>
      </c>
    </row>
    <row r="28" spans="2:9" ht="15.75">
      <c r="B28" s="2" t="s">
        <v>11</v>
      </c>
      <c r="C28" s="2"/>
      <c r="D28" s="2"/>
      <c r="E28" s="2"/>
      <c r="F28" s="2"/>
      <c r="G28" s="2"/>
      <c r="H28" s="2"/>
      <c r="I28" s="3"/>
    </row>
    <row r="29" spans="2:9" ht="15.75">
      <c r="B29" s="2"/>
      <c r="C29" s="2"/>
      <c r="D29" s="2"/>
      <c r="E29" s="2"/>
      <c r="F29" s="2"/>
      <c r="G29" s="2"/>
      <c r="H29" s="2"/>
      <c r="I29" s="2"/>
    </row>
    <row r="30" spans="2:9" ht="15">
      <c r="B30" s="4"/>
      <c r="C30" s="4"/>
      <c r="D30" s="4"/>
      <c r="E30" s="4"/>
      <c r="F30" s="4"/>
      <c r="G30" s="4"/>
      <c r="H30" s="4"/>
      <c r="I30" s="4"/>
    </row>
    <row r="31" spans="2:9" ht="15">
      <c r="B31" s="4"/>
      <c r="C31" s="4"/>
      <c r="D31" s="4"/>
      <c r="E31" s="4"/>
      <c r="F31" s="4"/>
      <c r="G31" s="4"/>
      <c r="H31" s="4"/>
      <c r="I31" s="4"/>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74"/>
  <sheetViews>
    <sheetView zoomScalePageLayoutView="0" workbookViewId="0" topLeftCell="A55">
      <selection activeCell="B71" sqref="B71"/>
    </sheetView>
  </sheetViews>
  <sheetFormatPr defaultColWidth="9.140625" defaultRowHeight="15"/>
  <cols>
    <col min="1" max="1" width="5.7109375" style="6" customWidth="1"/>
    <col min="2" max="2" width="3.7109375" style="6" customWidth="1"/>
    <col min="3" max="3" width="46.00390625" style="6" customWidth="1"/>
    <col min="4" max="4" width="1.7109375" style="6" customWidth="1"/>
    <col min="5" max="5" width="5.7109375" style="7" customWidth="1"/>
    <col min="6" max="6" width="1.7109375" style="6" customWidth="1"/>
    <col min="7" max="7" width="14.7109375" style="15" customWidth="1"/>
    <col min="8" max="8" width="1.7109375" style="15" customWidth="1"/>
    <col min="9" max="9" width="14.7109375" style="15" customWidth="1"/>
    <col min="10" max="10" width="1.7109375" style="15" customWidth="1"/>
    <col min="11" max="11" width="14.7109375" style="15" customWidth="1"/>
    <col min="12" max="12" width="1.7109375" style="15" customWidth="1"/>
    <col min="13" max="13" width="14.7109375" style="15" customWidth="1"/>
    <col min="14" max="16384" width="9.140625" style="6" customWidth="1"/>
  </cols>
  <sheetData>
    <row r="1" spans="2:13" ht="20.25">
      <c r="B1" s="94" t="s">
        <v>12</v>
      </c>
      <c r="C1" s="94"/>
      <c r="D1" s="94"/>
      <c r="E1" s="94"/>
      <c r="F1" s="94"/>
      <c r="G1" s="94"/>
      <c r="H1" s="94"/>
      <c r="I1" s="94"/>
      <c r="J1" s="94"/>
      <c r="K1" s="94"/>
      <c r="L1" s="94"/>
      <c r="M1" s="94"/>
    </row>
    <row r="3" spans="2:14" ht="18.75">
      <c r="B3" s="95" t="s">
        <v>195</v>
      </c>
      <c r="C3" s="95"/>
      <c r="D3" s="95"/>
      <c r="E3" s="95"/>
      <c r="F3" s="95"/>
      <c r="G3" s="95"/>
      <c r="H3" s="95"/>
      <c r="I3" s="95"/>
      <c r="J3" s="95"/>
      <c r="K3" s="95"/>
      <c r="L3" s="95"/>
      <c r="M3" s="95"/>
      <c r="N3" s="21"/>
    </row>
    <row r="5" ht="15.75">
      <c r="B5" s="9" t="s">
        <v>13</v>
      </c>
    </row>
    <row r="7" spans="5:13" ht="15.75">
      <c r="E7" s="14"/>
      <c r="F7" s="8"/>
      <c r="G7" s="13" t="s">
        <v>14</v>
      </c>
      <c r="H7" s="13"/>
      <c r="I7" s="13" t="s">
        <v>15</v>
      </c>
      <c r="J7" s="13"/>
      <c r="K7" s="13" t="s">
        <v>14</v>
      </c>
      <c r="L7" s="13"/>
      <c r="M7" s="13" t="s">
        <v>15</v>
      </c>
    </row>
    <row r="8" spans="5:13" ht="15.75">
      <c r="E8" s="14"/>
      <c r="F8" s="8"/>
      <c r="G8" s="13" t="s">
        <v>16</v>
      </c>
      <c r="H8" s="13"/>
      <c r="I8" s="13" t="s">
        <v>16</v>
      </c>
      <c r="J8" s="13"/>
      <c r="K8" s="13" t="s">
        <v>175</v>
      </c>
      <c r="L8" s="13"/>
      <c r="M8" s="13" t="s">
        <v>175</v>
      </c>
    </row>
    <row r="9" spans="5:13" ht="15.75">
      <c r="E9" s="14"/>
      <c r="F9" s="8"/>
      <c r="G9" s="13" t="s">
        <v>17</v>
      </c>
      <c r="H9" s="13"/>
      <c r="I9" s="13" t="s">
        <v>17</v>
      </c>
      <c r="J9" s="13"/>
      <c r="K9" s="13" t="s">
        <v>115</v>
      </c>
      <c r="L9" s="13"/>
      <c r="M9" s="13" t="s">
        <v>115</v>
      </c>
    </row>
    <row r="10" spans="5:13" ht="15.75">
      <c r="E10" s="14"/>
      <c r="F10" s="8"/>
      <c r="G10" s="42" t="s">
        <v>196</v>
      </c>
      <c r="H10" s="13"/>
      <c r="I10" s="42" t="s">
        <v>197</v>
      </c>
      <c r="J10" s="13"/>
      <c r="K10" s="42" t="str">
        <f>G10</f>
        <v>30.06.2015</v>
      </c>
      <c r="L10" s="13"/>
      <c r="M10" s="42" t="str">
        <f>I10</f>
        <v>30.06.2014</v>
      </c>
    </row>
    <row r="11" spans="5:13" ht="15.75">
      <c r="E11" s="13" t="s">
        <v>18</v>
      </c>
      <c r="F11" s="8"/>
      <c r="G11" s="13" t="s">
        <v>19</v>
      </c>
      <c r="H11" s="13"/>
      <c r="I11" s="13" t="s">
        <v>19</v>
      </c>
      <c r="J11" s="13"/>
      <c r="K11" s="13" t="s">
        <v>19</v>
      </c>
      <c r="L11" s="13"/>
      <c r="M11" s="13" t="s">
        <v>19</v>
      </c>
    </row>
    <row r="13" spans="2:13" ht="15.75">
      <c r="B13" s="6" t="s">
        <v>20</v>
      </c>
      <c r="E13" s="7" t="s">
        <v>36</v>
      </c>
      <c r="G13" s="16">
        <v>18049</v>
      </c>
      <c r="H13" s="16"/>
      <c r="I13" s="16">
        <v>19047</v>
      </c>
      <c r="J13" s="16"/>
      <c r="K13" s="16">
        <v>35792</v>
      </c>
      <c r="L13" s="16"/>
      <c r="M13" s="16">
        <v>37632</v>
      </c>
    </row>
    <row r="14" spans="7:13" ht="15.75">
      <c r="G14" s="16"/>
      <c r="H14" s="16"/>
      <c r="I14" s="16"/>
      <c r="J14" s="16"/>
      <c r="K14" s="16"/>
      <c r="L14" s="16"/>
      <c r="M14" s="16"/>
    </row>
    <row r="15" spans="2:13" ht="15.75">
      <c r="B15" s="6" t="s">
        <v>21</v>
      </c>
      <c r="G15" s="16">
        <f>-16902</f>
        <v>-16902</v>
      </c>
      <c r="H15" s="16"/>
      <c r="I15" s="16">
        <f>-17492</f>
        <v>-17492</v>
      </c>
      <c r="J15" s="16"/>
      <c r="K15" s="16">
        <f>-33627</f>
        <v>-33627</v>
      </c>
      <c r="L15" s="16"/>
      <c r="M15" s="16">
        <f>-34538</f>
        <v>-34538</v>
      </c>
    </row>
    <row r="16" spans="7:13" ht="15.75">
      <c r="G16" s="16"/>
      <c r="H16" s="16"/>
      <c r="I16" s="16"/>
      <c r="J16" s="16"/>
      <c r="K16" s="16"/>
      <c r="L16" s="16"/>
      <c r="M16" s="16"/>
    </row>
    <row r="17" spans="2:13" ht="15.75">
      <c r="B17" s="6" t="s">
        <v>22</v>
      </c>
      <c r="G17" s="17">
        <v>20</v>
      </c>
      <c r="H17" s="16"/>
      <c r="I17" s="17">
        <v>20</v>
      </c>
      <c r="J17" s="16"/>
      <c r="K17" s="17">
        <v>62</v>
      </c>
      <c r="L17" s="16"/>
      <c r="M17" s="17">
        <v>228</v>
      </c>
    </row>
    <row r="18" spans="7:13" ht="8.25" customHeight="1">
      <c r="G18" s="16"/>
      <c r="H18" s="16"/>
      <c r="I18" s="16"/>
      <c r="J18" s="16"/>
      <c r="K18" s="16"/>
      <c r="L18" s="16"/>
      <c r="M18" s="16"/>
    </row>
    <row r="19" spans="2:13" ht="15.75">
      <c r="B19" s="6" t="s">
        <v>128</v>
      </c>
      <c r="G19" s="16">
        <f>SUM(G13:G17)</f>
        <v>1167</v>
      </c>
      <c r="H19" s="16"/>
      <c r="I19" s="16">
        <f>SUM(I13:I17)</f>
        <v>1575</v>
      </c>
      <c r="J19" s="16"/>
      <c r="K19" s="16">
        <f>SUM(K13:K17)</f>
        <v>2227</v>
      </c>
      <c r="L19" s="16"/>
      <c r="M19" s="16">
        <f>SUM(M13:M17)</f>
        <v>3322</v>
      </c>
    </row>
    <row r="20" spans="7:13" ht="15.75">
      <c r="G20" s="16"/>
      <c r="H20" s="16"/>
      <c r="I20" s="16"/>
      <c r="J20" s="16"/>
      <c r="K20" s="16"/>
      <c r="L20" s="16"/>
      <c r="M20" s="16"/>
    </row>
    <row r="21" spans="2:13" ht="15.75">
      <c r="B21" s="6" t="s">
        <v>23</v>
      </c>
      <c r="G21" s="16">
        <f>-165</f>
        <v>-165</v>
      </c>
      <c r="H21" s="16"/>
      <c r="I21" s="16">
        <f>-278</f>
        <v>-278</v>
      </c>
      <c r="J21" s="16"/>
      <c r="K21" s="16">
        <f>-421</f>
        <v>-421</v>
      </c>
      <c r="L21" s="16"/>
      <c r="M21" s="16">
        <f>-541</f>
        <v>-541</v>
      </c>
    </row>
    <row r="22" spans="7:13" ht="15.75">
      <c r="G22" s="16"/>
      <c r="H22" s="16"/>
      <c r="I22" s="16"/>
      <c r="J22" s="16"/>
      <c r="K22" s="16"/>
      <c r="L22" s="16"/>
      <c r="M22" s="16"/>
    </row>
    <row r="23" spans="2:13" ht="15.75">
      <c r="B23" s="6" t="s">
        <v>24</v>
      </c>
      <c r="G23" s="16">
        <v>10</v>
      </c>
      <c r="H23" s="16"/>
      <c r="I23" s="16">
        <v>10</v>
      </c>
      <c r="J23" s="16"/>
      <c r="K23" s="16">
        <v>25</v>
      </c>
      <c r="L23" s="16"/>
      <c r="M23" s="16">
        <v>25</v>
      </c>
    </row>
    <row r="24" spans="7:13" ht="15.75">
      <c r="G24" s="16"/>
      <c r="H24" s="16"/>
      <c r="I24" s="16"/>
      <c r="J24" s="16"/>
      <c r="K24" s="16"/>
      <c r="L24" s="16"/>
      <c r="M24" s="16"/>
    </row>
    <row r="25" spans="2:13" ht="15.75">
      <c r="B25" s="6" t="s">
        <v>25</v>
      </c>
      <c r="G25" s="46" t="s">
        <v>28</v>
      </c>
      <c r="H25" s="16"/>
      <c r="I25" s="46" t="s">
        <v>28</v>
      </c>
      <c r="J25" s="16"/>
      <c r="K25" s="46" t="s">
        <v>28</v>
      </c>
      <c r="L25" s="16"/>
      <c r="M25" s="46" t="s">
        <v>28</v>
      </c>
    </row>
    <row r="26" spans="7:13" ht="8.25" customHeight="1">
      <c r="G26" s="16"/>
      <c r="H26" s="16"/>
      <c r="I26" s="16"/>
      <c r="J26" s="16"/>
      <c r="K26" s="16"/>
      <c r="L26" s="16"/>
      <c r="M26" s="16"/>
    </row>
    <row r="27" spans="2:13" ht="15.75">
      <c r="B27" s="6" t="s">
        <v>26</v>
      </c>
      <c r="E27" s="7" t="s">
        <v>36</v>
      </c>
      <c r="G27" s="16">
        <f>SUM(G19:G25)</f>
        <v>1012</v>
      </c>
      <c r="H27" s="16"/>
      <c r="I27" s="16">
        <f>SUM(I19:I25)</f>
        <v>1307</v>
      </c>
      <c r="J27" s="16"/>
      <c r="K27" s="16">
        <f>SUM(K19:K25)</f>
        <v>1831</v>
      </c>
      <c r="L27" s="16"/>
      <c r="M27" s="16">
        <f>SUM(M19:M25)</f>
        <v>2806</v>
      </c>
    </row>
    <row r="28" spans="7:13" ht="15.75">
      <c r="G28" s="16"/>
      <c r="H28" s="16"/>
      <c r="I28" s="16"/>
      <c r="J28" s="16"/>
      <c r="K28" s="16"/>
      <c r="L28" s="16"/>
      <c r="M28" s="16"/>
    </row>
    <row r="29" spans="2:13" ht="15.75">
      <c r="B29" s="6" t="s">
        <v>27</v>
      </c>
      <c r="E29" s="7" t="s">
        <v>37</v>
      </c>
      <c r="G29" s="17">
        <f>-307</f>
        <v>-307</v>
      </c>
      <c r="H29" s="16"/>
      <c r="I29" s="17">
        <f>-467</f>
        <v>-467</v>
      </c>
      <c r="J29" s="16"/>
      <c r="K29" s="17">
        <f>-594</f>
        <v>-594</v>
      </c>
      <c r="L29" s="16"/>
      <c r="M29" s="17">
        <f>-844</f>
        <v>-844</v>
      </c>
    </row>
    <row r="30" spans="7:13" ht="8.25" customHeight="1">
      <c r="G30" s="16"/>
      <c r="H30" s="16"/>
      <c r="I30" s="16"/>
      <c r="J30" s="16"/>
      <c r="K30" s="16"/>
      <c r="L30" s="16"/>
      <c r="M30" s="16"/>
    </row>
    <row r="31" spans="2:13" ht="15.75">
      <c r="B31" s="6" t="s">
        <v>177</v>
      </c>
      <c r="G31" s="16">
        <f>SUM(G27:G29)</f>
        <v>705</v>
      </c>
      <c r="H31" s="16"/>
      <c r="I31" s="16">
        <f>SUM(I27:I29)</f>
        <v>840</v>
      </c>
      <c r="J31" s="16"/>
      <c r="K31" s="16">
        <f>SUM(K27:K29)</f>
        <v>1237</v>
      </c>
      <c r="L31" s="16"/>
      <c r="M31" s="16">
        <f>SUM(M27:M29)</f>
        <v>1962</v>
      </c>
    </row>
    <row r="32" spans="7:13" ht="8.25" customHeight="1" thickBot="1">
      <c r="G32" s="18"/>
      <c r="H32" s="16"/>
      <c r="I32" s="18"/>
      <c r="J32" s="16"/>
      <c r="K32" s="18"/>
      <c r="L32" s="16"/>
      <c r="M32" s="18"/>
    </row>
    <row r="33" spans="7:13" ht="16.5" thickTop="1">
      <c r="G33" s="16"/>
      <c r="H33" s="16"/>
      <c r="I33" s="16"/>
      <c r="J33" s="16"/>
      <c r="K33" s="16"/>
      <c r="L33" s="16"/>
      <c r="M33" s="16"/>
    </row>
    <row r="34" spans="2:13" ht="15.75">
      <c r="B34" s="6" t="s">
        <v>176</v>
      </c>
      <c r="G34" s="16"/>
      <c r="H34" s="16"/>
      <c r="I34" s="16"/>
      <c r="J34" s="16"/>
      <c r="K34" s="16"/>
      <c r="L34" s="16"/>
      <c r="M34" s="16"/>
    </row>
    <row r="35" spans="7:13" ht="8.25" customHeight="1">
      <c r="G35" s="16"/>
      <c r="H35" s="16"/>
      <c r="I35" s="16"/>
      <c r="J35" s="16"/>
      <c r="K35" s="16"/>
      <c r="L35" s="16"/>
      <c r="M35" s="16"/>
    </row>
    <row r="36" spans="2:13" ht="15.75" hidden="1">
      <c r="B36" s="12" t="s">
        <v>131</v>
      </c>
      <c r="E36" s="67"/>
      <c r="G36" s="16"/>
      <c r="H36" s="16"/>
      <c r="I36" s="16"/>
      <c r="J36" s="16"/>
      <c r="K36" s="16"/>
      <c r="L36" s="16"/>
      <c r="M36" s="16"/>
    </row>
    <row r="37" spans="2:13" ht="15.75" hidden="1">
      <c r="B37" s="68" t="s">
        <v>144</v>
      </c>
      <c r="E37" s="67"/>
      <c r="G37" s="88" t="s">
        <v>28</v>
      </c>
      <c r="H37" s="16"/>
      <c r="I37" s="88" t="s">
        <v>28</v>
      </c>
      <c r="J37" s="16"/>
      <c r="K37" s="16">
        <v>0</v>
      </c>
      <c r="L37" s="16"/>
      <c r="M37" s="88" t="s">
        <v>28</v>
      </c>
    </row>
    <row r="38" spans="2:13" ht="15.75" hidden="1">
      <c r="B38" s="68" t="s">
        <v>132</v>
      </c>
      <c r="E38" s="67"/>
      <c r="G38" s="88" t="s">
        <v>28</v>
      </c>
      <c r="H38" s="16"/>
      <c r="I38" s="16">
        <v>0</v>
      </c>
      <c r="J38" s="16"/>
      <c r="K38" s="16">
        <v>0</v>
      </c>
      <c r="L38" s="16"/>
      <c r="M38" s="16">
        <v>0</v>
      </c>
    </row>
    <row r="39" spans="5:13" ht="8.25" customHeight="1" hidden="1">
      <c r="E39" s="67"/>
      <c r="G39" s="88"/>
      <c r="H39" s="16"/>
      <c r="I39" s="16"/>
      <c r="J39" s="16"/>
      <c r="K39" s="16"/>
      <c r="L39" s="16"/>
      <c r="M39" s="16"/>
    </row>
    <row r="40" spans="2:13" ht="15.75">
      <c r="B40" s="12" t="s">
        <v>145</v>
      </c>
      <c r="E40" s="67"/>
      <c r="G40" s="88"/>
      <c r="H40" s="16"/>
      <c r="I40" s="16"/>
      <c r="J40" s="16"/>
      <c r="K40" s="16"/>
      <c r="L40" s="16"/>
      <c r="M40" s="16"/>
    </row>
    <row r="41" spans="2:13" ht="15.75">
      <c r="B41" s="12" t="s">
        <v>146</v>
      </c>
      <c r="E41" s="67"/>
      <c r="G41" s="88"/>
      <c r="H41" s="16"/>
      <c r="I41" s="16"/>
      <c r="J41" s="16"/>
      <c r="K41" s="16"/>
      <c r="L41" s="16"/>
      <c r="M41" s="16"/>
    </row>
    <row r="42" spans="2:13" ht="15.75">
      <c r="B42" s="68" t="s">
        <v>189</v>
      </c>
      <c r="E42" s="67"/>
      <c r="G42" s="16">
        <f>-1</f>
        <v>-1</v>
      </c>
      <c r="H42" s="16"/>
      <c r="I42" s="16">
        <v>13</v>
      </c>
      <c r="J42" s="16"/>
      <c r="K42" s="16">
        <v>9</v>
      </c>
      <c r="L42" s="16"/>
      <c r="M42" s="16">
        <v>29</v>
      </c>
    </row>
    <row r="43" spans="2:13" ht="15.75" hidden="1">
      <c r="B43" s="10" t="s">
        <v>147</v>
      </c>
      <c r="G43" s="88" t="s">
        <v>28</v>
      </c>
      <c r="H43" s="16"/>
      <c r="I43" s="16">
        <v>0</v>
      </c>
      <c r="J43" s="16"/>
      <c r="K43" s="88" t="s">
        <v>28</v>
      </c>
      <c r="L43" s="16"/>
      <c r="M43" s="16">
        <v>0</v>
      </c>
    </row>
    <row r="44" spans="7:13" ht="8.25" customHeight="1" hidden="1">
      <c r="G44" s="16"/>
      <c r="H44" s="16"/>
      <c r="I44" s="16"/>
      <c r="J44" s="16"/>
      <c r="K44" s="16"/>
      <c r="L44" s="16"/>
      <c r="M44" s="16"/>
    </row>
    <row r="45" spans="2:13" ht="15.75" hidden="1">
      <c r="B45" s="12" t="s">
        <v>148</v>
      </c>
      <c r="G45" s="16"/>
      <c r="H45" s="16"/>
      <c r="I45" s="16"/>
      <c r="J45" s="16"/>
      <c r="K45" s="16"/>
      <c r="L45" s="16"/>
      <c r="M45" s="16"/>
    </row>
    <row r="46" spans="2:13" ht="15.75" hidden="1">
      <c r="B46" s="68" t="s">
        <v>149</v>
      </c>
      <c r="E46" s="67"/>
      <c r="G46" s="16">
        <v>0</v>
      </c>
      <c r="H46" s="16"/>
      <c r="I46" s="88" t="s">
        <v>28</v>
      </c>
      <c r="J46" s="16"/>
      <c r="K46" s="16">
        <v>0</v>
      </c>
      <c r="L46" s="16"/>
      <c r="M46" s="88" t="s">
        <v>28</v>
      </c>
    </row>
    <row r="47" spans="2:13" ht="15.75" hidden="1">
      <c r="B47" s="68" t="s">
        <v>150</v>
      </c>
      <c r="E47" s="67"/>
      <c r="G47" s="16">
        <v>0</v>
      </c>
      <c r="H47" s="16"/>
      <c r="I47" s="16">
        <v>0</v>
      </c>
      <c r="J47" s="16"/>
      <c r="K47" s="16">
        <v>0</v>
      </c>
      <c r="L47" s="16"/>
      <c r="M47" s="16">
        <v>0</v>
      </c>
    </row>
    <row r="48" spans="2:13" ht="15.75" hidden="1">
      <c r="B48" s="68" t="s">
        <v>151</v>
      </c>
      <c r="E48" s="67"/>
      <c r="G48" s="16">
        <v>0</v>
      </c>
      <c r="H48" s="16"/>
      <c r="I48" s="88" t="s">
        <v>28</v>
      </c>
      <c r="J48" s="16"/>
      <c r="K48" s="16">
        <v>0</v>
      </c>
      <c r="L48" s="16"/>
      <c r="M48" s="88" t="s">
        <v>28</v>
      </c>
    </row>
    <row r="49" spans="2:13" ht="8.25" customHeight="1">
      <c r="B49" s="11"/>
      <c r="G49" s="17"/>
      <c r="H49" s="16"/>
      <c r="I49" s="17"/>
      <c r="J49" s="16"/>
      <c r="K49" s="17"/>
      <c r="L49" s="16"/>
      <c r="M49" s="17"/>
    </row>
    <row r="50" spans="2:13" ht="15.75">
      <c r="B50" s="12" t="s">
        <v>188</v>
      </c>
      <c r="G50" s="17">
        <f>SUM(G35:G49)</f>
        <v>-1</v>
      </c>
      <c r="H50" s="16"/>
      <c r="I50" s="17">
        <f>SUM(I35:I49)</f>
        <v>13</v>
      </c>
      <c r="J50" s="16"/>
      <c r="K50" s="17">
        <f>SUM(K35:K49)</f>
        <v>9</v>
      </c>
      <c r="L50" s="16"/>
      <c r="M50" s="17">
        <f>SUM(M35:M49)</f>
        <v>29</v>
      </c>
    </row>
    <row r="51" spans="7:13" ht="8.25" customHeight="1">
      <c r="G51" s="16"/>
      <c r="H51" s="16"/>
      <c r="I51" s="16"/>
      <c r="J51" s="16"/>
      <c r="K51" s="16"/>
      <c r="L51" s="16"/>
      <c r="M51" s="16"/>
    </row>
    <row r="52" spans="7:13" ht="15.75">
      <c r="G52" s="16">
        <f>G31+G50</f>
        <v>704</v>
      </c>
      <c r="H52" s="16"/>
      <c r="I52" s="16">
        <f>I31+I50</f>
        <v>853</v>
      </c>
      <c r="J52" s="16"/>
      <c r="K52" s="16">
        <f>K31+K50</f>
        <v>1246</v>
      </c>
      <c r="L52" s="16"/>
      <c r="M52" s="16">
        <f>M31+M50</f>
        <v>1991</v>
      </c>
    </row>
    <row r="53" spans="7:13" ht="8.25" customHeight="1" thickBot="1">
      <c r="G53" s="18"/>
      <c r="H53" s="16"/>
      <c r="I53" s="18"/>
      <c r="J53" s="16"/>
      <c r="K53" s="18"/>
      <c r="L53" s="16"/>
      <c r="M53" s="18"/>
    </row>
    <row r="54" spans="7:13" ht="16.5" thickTop="1">
      <c r="G54" s="16"/>
      <c r="H54" s="16"/>
      <c r="I54" s="16"/>
      <c r="J54" s="16"/>
      <c r="K54" s="16"/>
      <c r="L54" s="16"/>
      <c r="M54" s="16"/>
    </row>
    <row r="55" spans="2:13" ht="15.75">
      <c r="B55" s="12" t="s">
        <v>178</v>
      </c>
      <c r="G55" s="16"/>
      <c r="H55" s="16"/>
      <c r="I55" s="16"/>
      <c r="J55" s="16"/>
      <c r="K55" s="16"/>
      <c r="L55" s="16"/>
      <c r="M55" s="16"/>
    </row>
    <row r="56" spans="2:13" ht="15.75">
      <c r="B56" s="10" t="s">
        <v>28</v>
      </c>
      <c r="C56" s="12" t="s">
        <v>29</v>
      </c>
      <c r="G56" s="16">
        <v>718</v>
      </c>
      <c r="H56" s="16"/>
      <c r="I56" s="16">
        <v>844</v>
      </c>
      <c r="J56" s="16"/>
      <c r="K56" s="16">
        <v>1245</v>
      </c>
      <c r="L56" s="16"/>
      <c r="M56" s="16">
        <v>1992</v>
      </c>
    </row>
    <row r="57" spans="2:13" ht="15.75">
      <c r="B57" s="10" t="s">
        <v>28</v>
      </c>
      <c r="C57" s="8" t="s">
        <v>30</v>
      </c>
      <c r="G57" s="17">
        <f>-13</f>
        <v>-13</v>
      </c>
      <c r="H57" s="16"/>
      <c r="I57" s="17">
        <f>-4</f>
        <v>-4</v>
      </c>
      <c r="J57" s="16"/>
      <c r="K57" s="17">
        <f>-8</f>
        <v>-8</v>
      </c>
      <c r="L57" s="16"/>
      <c r="M57" s="17">
        <f>-30</f>
        <v>-30</v>
      </c>
    </row>
    <row r="58" spans="7:13" ht="8.25" customHeight="1">
      <c r="G58" s="16"/>
      <c r="H58" s="16"/>
      <c r="I58" s="16"/>
      <c r="J58" s="16"/>
      <c r="K58" s="16"/>
      <c r="L58" s="16"/>
      <c r="M58" s="16"/>
    </row>
    <row r="59" spans="7:13" ht="15.75">
      <c r="G59" s="16">
        <f>SUM(G56:G57)</f>
        <v>705</v>
      </c>
      <c r="H59" s="16"/>
      <c r="I59" s="16">
        <f>SUM(I56:I57)</f>
        <v>840</v>
      </c>
      <c r="J59" s="16"/>
      <c r="K59" s="16">
        <f>SUM(K56:K57)</f>
        <v>1237</v>
      </c>
      <c r="L59" s="16"/>
      <c r="M59" s="16">
        <f>SUM(M56:M57)</f>
        <v>1962</v>
      </c>
    </row>
    <row r="60" spans="7:13" ht="8.25" customHeight="1" thickBot="1">
      <c r="G60" s="18"/>
      <c r="H60" s="16"/>
      <c r="I60" s="18"/>
      <c r="J60" s="16"/>
      <c r="K60" s="18"/>
      <c r="L60" s="16"/>
      <c r="M60" s="18"/>
    </row>
    <row r="61" spans="7:13" ht="16.5" thickTop="1">
      <c r="G61" s="16"/>
      <c r="H61" s="16"/>
      <c r="I61" s="16"/>
      <c r="J61" s="16"/>
      <c r="K61" s="16"/>
      <c r="L61" s="16"/>
      <c r="M61" s="16"/>
    </row>
    <row r="62" spans="2:13" ht="15.75">
      <c r="B62" s="12" t="s">
        <v>179</v>
      </c>
      <c r="G62" s="16"/>
      <c r="H62" s="16"/>
      <c r="I62" s="16"/>
      <c r="J62" s="16"/>
      <c r="K62" s="16"/>
      <c r="L62" s="16"/>
      <c r="M62" s="16"/>
    </row>
    <row r="63" spans="2:13" ht="15.75">
      <c r="B63" s="10" t="s">
        <v>28</v>
      </c>
      <c r="C63" s="12" t="s">
        <v>29</v>
      </c>
      <c r="G63" s="16">
        <v>717</v>
      </c>
      <c r="H63" s="16"/>
      <c r="I63" s="16">
        <v>857</v>
      </c>
      <c r="J63" s="16"/>
      <c r="K63" s="16">
        <v>1254</v>
      </c>
      <c r="L63" s="16"/>
      <c r="M63" s="16">
        <v>2021</v>
      </c>
    </row>
    <row r="64" spans="2:13" ht="15.75">
      <c r="B64" s="10" t="s">
        <v>28</v>
      </c>
      <c r="C64" s="8" t="s">
        <v>30</v>
      </c>
      <c r="G64" s="17">
        <f>G57</f>
        <v>-13</v>
      </c>
      <c r="H64" s="16"/>
      <c r="I64" s="16">
        <f>I57</f>
        <v>-4</v>
      </c>
      <c r="J64" s="16"/>
      <c r="K64" s="17">
        <f>K57</f>
        <v>-8</v>
      </c>
      <c r="L64" s="16"/>
      <c r="M64" s="16">
        <f>-30</f>
        <v>-30</v>
      </c>
    </row>
    <row r="65" spans="7:13" ht="8.25" customHeight="1">
      <c r="G65" s="19"/>
      <c r="H65" s="16"/>
      <c r="I65" s="19"/>
      <c r="J65" s="16"/>
      <c r="K65" s="19"/>
      <c r="L65" s="16"/>
      <c r="M65" s="19"/>
    </row>
    <row r="66" spans="7:13" ht="15.75">
      <c r="G66" s="16">
        <f>SUM(G63:G64)</f>
        <v>704</v>
      </c>
      <c r="H66" s="16"/>
      <c r="I66" s="16">
        <f>SUM(I63:I64)</f>
        <v>853</v>
      </c>
      <c r="J66" s="16"/>
      <c r="K66" s="16">
        <f>SUM(K63:K64)</f>
        <v>1246</v>
      </c>
      <c r="L66" s="16"/>
      <c r="M66" s="16">
        <f>SUM(M63:M64)</f>
        <v>1991</v>
      </c>
    </row>
    <row r="67" spans="7:13" ht="8.25" customHeight="1" thickBot="1">
      <c r="G67" s="18"/>
      <c r="H67" s="16"/>
      <c r="I67" s="18"/>
      <c r="J67" s="16"/>
      <c r="K67" s="18"/>
      <c r="L67" s="16"/>
      <c r="M67" s="18"/>
    </row>
    <row r="68" ht="16.5" thickTop="1"/>
    <row r="69" ht="15.75">
      <c r="B69" s="6" t="s">
        <v>206</v>
      </c>
    </row>
    <row r="70" spans="2:13" ht="15.75">
      <c r="B70" s="6" t="s">
        <v>31</v>
      </c>
      <c r="C70" s="6" t="s">
        <v>33</v>
      </c>
      <c r="E70" s="67" t="s">
        <v>173</v>
      </c>
      <c r="G70" s="44">
        <v>1.31</v>
      </c>
      <c r="I70" s="44">
        <v>1.7</v>
      </c>
      <c r="K70" s="44">
        <v>2.28</v>
      </c>
      <c r="M70" s="44">
        <v>4.01</v>
      </c>
    </row>
    <row r="71" ht="8.25" customHeight="1"/>
    <row r="72" spans="2:13" ht="15.75">
      <c r="B72" s="6" t="s">
        <v>32</v>
      </c>
      <c r="C72" s="6" t="s">
        <v>34</v>
      </c>
      <c r="E72" s="67" t="s">
        <v>173</v>
      </c>
      <c r="G72" s="15" t="s">
        <v>35</v>
      </c>
      <c r="I72" s="15" t="s">
        <v>35</v>
      </c>
      <c r="K72" s="15" t="s">
        <v>35</v>
      </c>
      <c r="M72" s="15" t="s">
        <v>35</v>
      </c>
    </row>
    <row r="73" ht="8.25" customHeight="1">
      <c r="E73" s="67"/>
    </row>
    <row r="74" spans="2:13" ht="47.25" customHeight="1">
      <c r="B74" s="93" t="s">
        <v>180</v>
      </c>
      <c r="C74" s="93"/>
      <c r="D74" s="93"/>
      <c r="E74" s="93"/>
      <c r="F74" s="93"/>
      <c r="G74" s="93"/>
      <c r="H74" s="93"/>
      <c r="I74" s="93"/>
      <c r="J74" s="93"/>
      <c r="K74" s="93"/>
      <c r="L74" s="93"/>
      <c r="M74" s="93"/>
    </row>
  </sheetData>
  <sheetProtection/>
  <mergeCells count="3">
    <mergeCell ref="B74:M74"/>
    <mergeCell ref="B1:M1"/>
    <mergeCell ref="B3:M3"/>
  </mergeCells>
  <printOptions horizontalCentered="1" verticalCentered="1"/>
  <pageMargins left="0.25" right="0.25" top="0" bottom="0.25" header="0.3" footer="0.05"/>
  <pageSetup horizontalDpi="600" verticalDpi="600" orientation="portrait" scale="72"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K82"/>
  <sheetViews>
    <sheetView tabSelected="1" zoomScalePageLayoutView="0" workbookViewId="0" topLeftCell="A54">
      <selection activeCell="F72" sqref="F72"/>
    </sheetView>
  </sheetViews>
  <sheetFormatPr defaultColWidth="9.140625" defaultRowHeight="15"/>
  <cols>
    <col min="1" max="1" width="5.7109375" style="0" customWidth="1"/>
    <col min="2" max="2" width="70.7109375" style="0" customWidth="1"/>
    <col min="3" max="3" width="1.7109375" style="0" customWidth="1"/>
    <col min="4" max="4" width="6.7109375" style="29" customWidth="1"/>
    <col min="5" max="5" width="1.7109375" style="0" customWidth="1"/>
    <col min="6" max="6" width="20.7109375" style="0" customWidth="1"/>
    <col min="7" max="7" width="1.7109375" style="0" customWidth="1"/>
    <col min="8" max="8" width="5.7109375" style="0" customWidth="1"/>
    <col min="9" max="9" width="1.7109375" style="0" customWidth="1"/>
    <col min="10" max="10" width="20.7109375" style="0" customWidth="1"/>
  </cols>
  <sheetData>
    <row r="1" spans="2:11" ht="20.25">
      <c r="B1" s="96" t="s">
        <v>12</v>
      </c>
      <c r="C1" s="96"/>
      <c r="D1" s="96"/>
      <c r="E1" s="96"/>
      <c r="F1" s="96"/>
      <c r="G1" s="96"/>
      <c r="H1" s="96"/>
      <c r="I1" s="96"/>
      <c r="J1" s="96"/>
      <c r="K1" s="20"/>
    </row>
    <row r="3" spans="2:11" ht="18.75">
      <c r="B3" s="95" t="s">
        <v>195</v>
      </c>
      <c r="C3" s="95"/>
      <c r="D3" s="95"/>
      <c r="E3" s="95"/>
      <c r="F3" s="95"/>
      <c r="G3" s="95"/>
      <c r="H3" s="95"/>
      <c r="I3" s="95"/>
      <c r="J3" s="95"/>
      <c r="K3" s="21"/>
    </row>
    <row r="5" spans="2:11" ht="15.75">
      <c r="B5" s="97" t="s">
        <v>38</v>
      </c>
      <c r="C5" s="97"/>
      <c r="D5" s="97"/>
      <c r="E5" s="97"/>
      <c r="F5" s="97"/>
      <c r="G5" s="97"/>
      <c r="H5" s="97"/>
      <c r="I5" s="97"/>
      <c r="J5" s="97"/>
      <c r="K5" s="9"/>
    </row>
    <row r="7" spans="4:10" ht="15.75">
      <c r="D7" s="30"/>
      <c r="E7" s="11"/>
      <c r="F7" s="13" t="s">
        <v>39</v>
      </c>
      <c r="G7" s="14"/>
      <c r="H7" s="8"/>
      <c r="I7" s="8"/>
      <c r="J7" s="13" t="s">
        <v>40</v>
      </c>
    </row>
    <row r="8" spans="4:10" ht="15.75">
      <c r="D8" s="30"/>
      <c r="E8" s="11"/>
      <c r="F8" s="13" t="s">
        <v>41</v>
      </c>
      <c r="G8" s="14"/>
      <c r="H8" s="8"/>
      <c r="I8" s="8"/>
      <c r="J8" s="13" t="s">
        <v>41</v>
      </c>
    </row>
    <row r="9" spans="4:10" ht="15.75">
      <c r="D9" s="30"/>
      <c r="E9" s="11"/>
      <c r="F9" s="13" t="s">
        <v>181</v>
      </c>
      <c r="G9" s="14"/>
      <c r="H9" s="8"/>
      <c r="I9" s="8"/>
      <c r="J9" s="13" t="s">
        <v>42</v>
      </c>
    </row>
    <row r="10" spans="4:10" ht="15.75">
      <c r="D10" s="30"/>
      <c r="E10" s="11"/>
      <c r="F10" s="42" t="s">
        <v>196</v>
      </c>
      <c r="G10" s="14"/>
      <c r="H10" s="8"/>
      <c r="I10" s="8"/>
      <c r="J10" s="42" t="s">
        <v>130</v>
      </c>
    </row>
    <row r="11" spans="4:10" ht="15.75">
      <c r="D11" s="13" t="s">
        <v>18</v>
      </c>
      <c r="E11" s="11"/>
      <c r="F11" s="13" t="s">
        <v>43</v>
      </c>
      <c r="G11" s="8"/>
      <c r="H11" s="8"/>
      <c r="I11" s="8"/>
      <c r="J11" s="13" t="s">
        <v>43</v>
      </c>
    </row>
    <row r="13" spans="1:10" ht="15.75">
      <c r="A13" s="6"/>
      <c r="B13" s="22" t="s">
        <v>44</v>
      </c>
      <c r="C13" s="6"/>
      <c r="D13" s="7"/>
      <c r="E13" s="6"/>
      <c r="F13" s="6"/>
      <c r="G13" s="6"/>
      <c r="H13" s="6"/>
      <c r="I13" s="6"/>
      <c r="J13" s="6"/>
    </row>
    <row r="14" spans="1:10" ht="4.5" customHeight="1">
      <c r="A14" s="6"/>
      <c r="B14" s="22"/>
      <c r="C14" s="6"/>
      <c r="D14" s="7"/>
      <c r="E14" s="6"/>
      <c r="F14" s="23"/>
      <c r="G14" s="23"/>
      <c r="H14" s="23"/>
      <c r="I14" s="23"/>
      <c r="J14" s="23"/>
    </row>
    <row r="15" spans="1:10" ht="15.75">
      <c r="A15" s="6"/>
      <c r="B15" s="6" t="s">
        <v>45</v>
      </c>
      <c r="C15" s="6"/>
      <c r="D15" s="67"/>
      <c r="E15" s="6"/>
      <c r="F15" s="23">
        <v>38136</v>
      </c>
      <c r="G15" s="23"/>
      <c r="H15" s="23"/>
      <c r="I15" s="23"/>
      <c r="J15" s="23">
        <v>38332</v>
      </c>
    </row>
    <row r="16" spans="1:10" ht="4.5" customHeight="1">
      <c r="A16" s="6"/>
      <c r="B16" s="6"/>
      <c r="C16" s="6"/>
      <c r="D16" s="7"/>
      <c r="E16" s="6"/>
      <c r="F16" s="23"/>
      <c r="G16" s="23"/>
      <c r="H16" s="23"/>
      <c r="I16" s="23"/>
      <c r="J16" s="23"/>
    </row>
    <row r="17" spans="1:10" ht="15.75">
      <c r="A17" s="6"/>
      <c r="B17" s="6" t="s">
        <v>46</v>
      </c>
      <c r="C17" s="6"/>
      <c r="D17" s="7"/>
      <c r="E17" s="6"/>
      <c r="F17" s="23">
        <v>13720</v>
      </c>
      <c r="G17" s="23"/>
      <c r="H17" s="23"/>
      <c r="I17" s="23"/>
      <c r="J17" s="23">
        <v>13720</v>
      </c>
    </row>
    <row r="18" spans="1:10" ht="4.5" customHeight="1">
      <c r="A18" s="6"/>
      <c r="B18" s="6"/>
      <c r="C18" s="6"/>
      <c r="D18" s="7"/>
      <c r="E18" s="6"/>
      <c r="F18" s="23"/>
      <c r="G18" s="23"/>
      <c r="H18" s="23"/>
      <c r="I18" s="23"/>
      <c r="J18" s="23"/>
    </row>
    <row r="19" spans="1:10" ht="15.75">
      <c r="A19" s="6"/>
      <c r="B19" s="6" t="s">
        <v>47</v>
      </c>
      <c r="C19" s="6"/>
      <c r="D19" s="7"/>
      <c r="E19" s="6"/>
      <c r="F19" s="23">
        <v>196</v>
      </c>
      <c r="G19" s="23"/>
      <c r="H19" s="23"/>
      <c r="I19" s="23"/>
      <c r="J19" s="23">
        <v>196</v>
      </c>
    </row>
    <row r="20" spans="1:10" ht="4.5" customHeight="1">
      <c r="A20" s="6"/>
      <c r="B20" s="6"/>
      <c r="C20" s="6"/>
      <c r="D20" s="7"/>
      <c r="E20" s="6"/>
      <c r="F20" s="23"/>
      <c r="G20" s="23"/>
      <c r="H20" s="23"/>
      <c r="I20" s="23"/>
      <c r="J20" s="23"/>
    </row>
    <row r="21" spans="1:10" ht="15.75">
      <c r="A21" s="6"/>
      <c r="B21" s="6" t="s">
        <v>48</v>
      </c>
      <c r="C21" s="6"/>
      <c r="D21" s="7"/>
      <c r="E21" s="6"/>
      <c r="F21" s="23">
        <v>337</v>
      </c>
      <c r="G21" s="23"/>
      <c r="H21" s="23"/>
      <c r="I21" s="23"/>
      <c r="J21" s="23">
        <v>312</v>
      </c>
    </row>
    <row r="22" spans="1:10" ht="4.5" customHeight="1">
      <c r="A22" s="6"/>
      <c r="B22" s="6"/>
      <c r="C22" s="6"/>
      <c r="D22" s="7"/>
      <c r="E22" s="6"/>
      <c r="F22" s="23"/>
      <c r="G22" s="23"/>
      <c r="H22" s="23"/>
      <c r="I22" s="23"/>
      <c r="J22" s="23"/>
    </row>
    <row r="23" spans="1:10" ht="15.75">
      <c r="A23" s="6"/>
      <c r="B23" s="6" t="s">
        <v>49</v>
      </c>
      <c r="C23" s="6"/>
      <c r="D23" s="7"/>
      <c r="E23" s="6"/>
      <c r="F23" s="23">
        <v>329</v>
      </c>
      <c r="G23" s="23"/>
      <c r="H23" s="23"/>
      <c r="I23" s="23"/>
      <c r="J23" s="23">
        <v>320</v>
      </c>
    </row>
    <row r="24" spans="1:10" ht="4.5" customHeight="1">
      <c r="A24" s="6"/>
      <c r="B24" s="6"/>
      <c r="C24" s="6"/>
      <c r="D24" s="7"/>
      <c r="E24" s="6"/>
      <c r="F24" s="23"/>
      <c r="G24" s="23"/>
      <c r="H24" s="23"/>
      <c r="I24" s="23"/>
      <c r="J24" s="23"/>
    </row>
    <row r="25" spans="1:10" ht="15.75">
      <c r="A25" s="6"/>
      <c r="B25" s="6"/>
      <c r="C25" s="6"/>
      <c r="D25" s="7"/>
      <c r="E25" s="6"/>
      <c r="F25" s="24">
        <f>SUM(F15:F24)</f>
        <v>52718</v>
      </c>
      <c r="G25" s="23"/>
      <c r="H25" s="23"/>
      <c r="I25" s="23"/>
      <c r="J25" s="24">
        <f>SUM(J15:J24)</f>
        <v>52880</v>
      </c>
    </row>
    <row r="26" spans="1:10" ht="12" customHeight="1">
      <c r="A26" s="6"/>
      <c r="B26" s="6"/>
      <c r="C26" s="6"/>
      <c r="D26" s="7"/>
      <c r="E26" s="6"/>
      <c r="F26" s="23"/>
      <c r="G26" s="23"/>
      <c r="H26" s="23"/>
      <c r="I26" s="23"/>
      <c r="J26" s="23"/>
    </row>
    <row r="27" spans="1:10" ht="15.75">
      <c r="A27" s="6"/>
      <c r="B27" s="22" t="s">
        <v>50</v>
      </c>
      <c r="C27" s="6"/>
      <c r="D27" s="7"/>
      <c r="E27" s="6"/>
      <c r="F27" s="23"/>
      <c r="G27" s="23"/>
      <c r="H27" s="23"/>
      <c r="I27" s="23"/>
      <c r="J27" s="23"/>
    </row>
    <row r="28" spans="1:10" ht="4.5" customHeight="1">
      <c r="A28" s="6"/>
      <c r="B28" s="6"/>
      <c r="C28" s="6"/>
      <c r="D28" s="7"/>
      <c r="E28" s="6"/>
      <c r="F28" s="23"/>
      <c r="G28" s="23"/>
      <c r="H28" s="23"/>
      <c r="I28" s="23"/>
      <c r="J28" s="23"/>
    </row>
    <row r="29" spans="1:10" ht="15.75">
      <c r="A29" s="6"/>
      <c r="B29" s="6" t="s">
        <v>51</v>
      </c>
      <c r="C29" s="6"/>
      <c r="D29" s="7"/>
      <c r="E29" s="6"/>
      <c r="F29" s="23">
        <v>9861</v>
      </c>
      <c r="G29" s="23"/>
      <c r="H29" s="23"/>
      <c r="I29" s="23"/>
      <c r="J29" s="23">
        <v>10144</v>
      </c>
    </row>
    <row r="30" spans="1:10" ht="4.5" customHeight="1">
      <c r="A30" s="6"/>
      <c r="B30" s="6"/>
      <c r="C30" s="6"/>
      <c r="D30" s="7"/>
      <c r="E30" s="6"/>
      <c r="F30" s="23"/>
      <c r="G30" s="23"/>
      <c r="H30" s="23"/>
      <c r="I30" s="23"/>
      <c r="J30" s="23"/>
    </row>
    <row r="31" spans="1:10" ht="15.75">
      <c r="A31" s="6"/>
      <c r="B31" s="6" t="s">
        <v>52</v>
      </c>
      <c r="C31" s="6"/>
      <c r="D31" s="7"/>
      <c r="E31" s="6"/>
      <c r="F31" s="23">
        <v>20440</v>
      </c>
      <c r="G31" s="23"/>
      <c r="H31" s="23"/>
      <c r="I31" s="23"/>
      <c r="J31" s="23">
        <v>19923</v>
      </c>
    </row>
    <row r="32" spans="1:10" ht="4.5" customHeight="1">
      <c r="A32" s="6"/>
      <c r="B32" s="6"/>
      <c r="C32" s="6"/>
      <c r="D32" s="7"/>
      <c r="E32" s="6"/>
      <c r="F32" s="23"/>
      <c r="G32" s="23"/>
      <c r="H32" s="23"/>
      <c r="I32" s="23"/>
      <c r="J32" s="23"/>
    </row>
    <row r="33" spans="1:10" ht="15.75">
      <c r="A33" s="6"/>
      <c r="B33" s="6" t="s">
        <v>53</v>
      </c>
      <c r="C33" s="6"/>
      <c r="D33" s="7"/>
      <c r="E33" s="6"/>
      <c r="F33" s="23">
        <v>159</v>
      </c>
      <c r="G33" s="23"/>
      <c r="H33" s="23"/>
      <c r="I33" s="23"/>
      <c r="J33" s="23">
        <v>741</v>
      </c>
    </row>
    <row r="34" spans="1:10" ht="4.5" customHeight="1">
      <c r="A34" s="6"/>
      <c r="B34" s="6"/>
      <c r="C34" s="6"/>
      <c r="D34" s="7"/>
      <c r="E34" s="6"/>
      <c r="F34" s="23"/>
      <c r="G34" s="23"/>
      <c r="H34" s="23"/>
      <c r="I34" s="23"/>
      <c r="J34" s="23"/>
    </row>
    <row r="35" spans="1:10" ht="15.75">
      <c r="A35" s="6"/>
      <c r="B35" s="6" t="s">
        <v>54</v>
      </c>
      <c r="C35" s="6"/>
      <c r="D35" s="7"/>
      <c r="E35" s="6"/>
      <c r="F35" s="23">
        <v>422</v>
      </c>
      <c r="G35" s="23"/>
      <c r="H35" s="23"/>
      <c r="I35" s="23"/>
      <c r="J35" s="23">
        <v>312</v>
      </c>
    </row>
    <row r="36" spans="1:10" ht="4.5" customHeight="1">
      <c r="A36" s="6"/>
      <c r="B36" s="6"/>
      <c r="C36" s="6"/>
      <c r="D36" s="7"/>
      <c r="E36" s="6"/>
      <c r="F36" s="23"/>
      <c r="G36" s="23"/>
      <c r="H36" s="23"/>
      <c r="I36" s="23"/>
      <c r="J36" s="23"/>
    </row>
    <row r="37" spans="1:10" ht="15.75" hidden="1">
      <c r="A37" s="6"/>
      <c r="B37" s="6" t="s">
        <v>55</v>
      </c>
      <c r="C37" s="6"/>
      <c r="D37" s="7"/>
      <c r="E37" s="6"/>
      <c r="F37" s="23">
        <v>0</v>
      </c>
      <c r="G37" s="23"/>
      <c r="H37" s="23"/>
      <c r="I37" s="23"/>
      <c r="J37" s="47" t="s">
        <v>121</v>
      </c>
    </row>
    <row r="38" spans="1:10" ht="4.5" customHeight="1" hidden="1">
      <c r="A38" s="6"/>
      <c r="B38" s="6"/>
      <c r="C38" s="6"/>
      <c r="D38" s="7"/>
      <c r="E38" s="6"/>
      <c r="F38" s="23"/>
      <c r="G38" s="23"/>
      <c r="H38" s="23"/>
      <c r="I38" s="23"/>
      <c r="J38" s="23"/>
    </row>
    <row r="39" spans="1:10" ht="15.75">
      <c r="A39" s="6"/>
      <c r="B39" s="6" t="s">
        <v>56</v>
      </c>
      <c r="C39" s="6"/>
      <c r="D39" s="7"/>
      <c r="E39" s="6"/>
      <c r="F39" s="23">
        <v>4887</v>
      </c>
      <c r="G39" s="23"/>
      <c r="H39" s="23"/>
      <c r="I39" s="23"/>
      <c r="J39" s="23">
        <v>4533</v>
      </c>
    </row>
    <row r="40" spans="1:10" ht="4.5" customHeight="1">
      <c r="A40" s="6"/>
      <c r="B40" s="6"/>
      <c r="C40" s="6"/>
      <c r="D40" s="7"/>
      <c r="E40" s="6"/>
      <c r="F40" s="23"/>
      <c r="G40" s="23"/>
      <c r="H40" s="23"/>
      <c r="I40" s="23"/>
      <c r="J40" s="23"/>
    </row>
    <row r="41" spans="1:10" ht="15.75">
      <c r="A41" s="6"/>
      <c r="B41" s="6"/>
      <c r="C41" s="6"/>
      <c r="D41" s="7"/>
      <c r="E41" s="6"/>
      <c r="F41" s="24">
        <f>SUM(F28:F40)</f>
        <v>35769</v>
      </c>
      <c r="G41" s="23"/>
      <c r="H41" s="23"/>
      <c r="I41" s="23"/>
      <c r="J41" s="24">
        <f>SUM(J28:J40)</f>
        <v>35653</v>
      </c>
    </row>
    <row r="42" spans="1:10" ht="12" customHeight="1">
      <c r="A42" s="6"/>
      <c r="B42" s="6"/>
      <c r="C42" s="6"/>
      <c r="D42" s="7"/>
      <c r="E42" s="6"/>
      <c r="F42" s="23"/>
      <c r="G42" s="23"/>
      <c r="H42" s="23"/>
      <c r="I42" s="23"/>
      <c r="J42" s="23"/>
    </row>
    <row r="43" spans="1:10" ht="16.5" thickBot="1">
      <c r="A43" s="6"/>
      <c r="B43" s="22" t="s">
        <v>57</v>
      </c>
      <c r="C43" s="6"/>
      <c r="D43" s="7"/>
      <c r="E43" s="6"/>
      <c r="F43" s="25">
        <f>F25+F41</f>
        <v>88487</v>
      </c>
      <c r="G43" s="23"/>
      <c r="H43" s="23"/>
      <c r="I43" s="23"/>
      <c r="J43" s="25">
        <f>J25+J41</f>
        <v>88533</v>
      </c>
    </row>
    <row r="44" spans="1:10" ht="12" customHeight="1" thickTop="1">
      <c r="A44" s="6"/>
      <c r="B44" s="6"/>
      <c r="C44" s="6"/>
      <c r="D44" s="7"/>
      <c r="E44" s="6"/>
      <c r="F44" s="23"/>
      <c r="G44" s="23"/>
      <c r="H44" s="23"/>
      <c r="I44" s="23"/>
      <c r="J44" s="23"/>
    </row>
    <row r="45" spans="1:10" ht="15.75">
      <c r="A45" s="6"/>
      <c r="B45" s="22" t="s">
        <v>58</v>
      </c>
      <c r="C45" s="6"/>
      <c r="D45" s="7"/>
      <c r="E45" s="6"/>
      <c r="F45" s="23"/>
      <c r="G45" s="23"/>
      <c r="H45" s="23"/>
      <c r="I45" s="23"/>
      <c r="J45" s="23"/>
    </row>
    <row r="46" spans="1:10" ht="4.5" customHeight="1">
      <c r="A46" s="6"/>
      <c r="B46" s="6"/>
      <c r="C46" s="6"/>
      <c r="D46" s="7"/>
      <c r="E46" s="6"/>
      <c r="F46" s="23"/>
      <c r="G46" s="23"/>
      <c r="H46" s="23"/>
      <c r="I46" s="23"/>
      <c r="J46" s="23"/>
    </row>
    <row r="47" spans="1:10" ht="15.75">
      <c r="A47" s="6"/>
      <c r="B47" s="6" t="s">
        <v>62</v>
      </c>
      <c r="C47" s="6"/>
      <c r="D47" s="67" t="s">
        <v>37</v>
      </c>
      <c r="E47" s="6"/>
      <c r="F47" s="23">
        <v>1676</v>
      </c>
      <c r="G47" s="23"/>
      <c r="H47" s="23"/>
      <c r="I47" s="23"/>
      <c r="J47" s="23">
        <v>4940</v>
      </c>
    </row>
    <row r="48" spans="1:10" ht="4.5" customHeight="1">
      <c r="A48" s="6"/>
      <c r="C48" s="6"/>
      <c r="D48" s="7"/>
      <c r="E48" s="6"/>
      <c r="F48" s="23"/>
      <c r="G48" s="23"/>
      <c r="H48" s="23"/>
      <c r="I48" s="23"/>
      <c r="J48" s="23"/>
    </row>
    <row r="49" spans="1:10" ht="15.75">
      <c r="A49" s="6"/>
      <c r="B49" s="6" t="s">
        <v>59</v>
      </c>
      <c r="C49" s="6"/>
      <c r="D49" s="7"/>
      <c r="E49" s="6"/>
      <c r="F49" s="23">
        <v>4676</v>
      </c>
      <c r="G49" s="23"/>
      <c r="H49" s="23"/>
      <c r="I49" s="23"/>
      <c r="J49" s="23">
        <v>4787</v>
      </c>
    </row>
    <row r="50" spans="1:10" ht="4.5" customHeight="1">
      <c r="A50" s="6"/>
      <c r="B50" s="6"/>
      <c r="C50" s="6"/>
      <c r="D50" s="7"/>
      <c r="E50" s="6"/>
      <c r="F50" s="26"/>
      <c r="G50" s="23"/>
      <c r="H50" s="23"/>
      <c r="I50" s="23"/>
      <c r="J50" s="26"/>
    </row>
    <row r="51" spans="1:10" ht="15.75">
      <c r="A51" s="6"/>
      <c r="B51" s="6"/>
      <c r="C51" s="6"/>
      <c r="D51" s="7"/>
      <c r="E51" s="6"/>
      <c r="F51" s="23">
        <f>SUM(F46:F50)</f>
        <v>6352</v>
      </c>
      <c r="G51" s="23"/>
      <c r="H51" s="23"/>
      <c r="I51" s="23"/>
      <c r="J51" s="23">
        <f>SUM(J46:J50)</f>
        <v>9727</v>
      </c>
    </row>
    <row r="52" spans="1:10" ht="12" customHeight="1">
      <c r="A52" s="6"/>
      <c r="B52" s="6"/>
      <c r="C52" s="6"/>
      <c r="D52" s="7"/>
      <c r="E52" s="6"/>
      <c r="F52" s="23"/>
      <c r="G52" s="23"/>
      <c r="H52" s="23"/>
      <c r="I52" s="23"/>
      <c r="J52" s="23"/>
    </row>
    <row r="53" spans="1:10" ht="15.75">
      <c r="A53" s="6"/>
      <c r="B53" s="22" t="s">
        <v>60</v>
      </c>
      <c r="C53" s="6"/>
      <c r="D53" s="7"/>
      <c r="E53" s="6"/>
      <c r="F53" s="23"/>
      <c r="G53" s="23"/>
      <c r="H53" s="23"/>
      <c r="I53" s="23"/>
      <c r="J53" s="23"/>
    </row>
    <row r="54" spans="1:10" ht="4.5" customHeight="1">
      <c r="A54" s="6"/>
      <c r="B54" s="6"/>
      <c r="C54" s="6"/>
      <c r="D54" s="7"/>
      <c r="E54" s="6"/>
      <c r="F54" s="23"/>
      <c r="G54" s="23"/>
      <c r="H54" s="23"/>
      <c r="I54" s="23"/>
      <c r="J54" s="23"/>
    </row>
    <row r="55" spans="1:10" ht="15.75">
      <c r="A55" s="6"/>
      <c r="B55" s="6" t="s">
        <v>61</v>
      </c>
      <c r="C55" s="6"/>
      <c r="D55" s="7"/>
      <c r="E55" s="6"/>
      <c r="F55" s="23">
        <v>4926</v>
      </c>
      <c r="G55" s="23"/>
      <c r="H55" s="23"/>
      <c r="I55" s="23"/>
      <c r="J55" s="23">
        <v>5797</v>
      </c>
    </row>
    <row r="56" spans="1:10" ht="4.5" customHeight="1">
      <c r="A56" s="6"/>
      <c r="B56" s="6"/>
      <c r="C56" s="6"/>
      <c r="D56" s="7"/>
      <c r="E56" s="6"/>
      <c r="F56" s="23"/>
      <c r="G56" s="23"/>
      <c r="H56" s="23"/>
      <c r="I56" s="23"/>
      <c r="J56" s="23"/>
    </row>
    <row r="57" spans="1:10" ht="15.75">
      <c r="A57" s="6"/>
      <c r="B57" s="6" t="s">
        <v>62</v>
      </c>
      <c r="C57" s="6"/>
      <c r="D57" s="7" t="str">
        <f>D47</f>
        <v>B5</v>
      </c>
      <c r="E57" s="6"/>
      <c r="F57" s="23">
        <v>8426</v>
      </c>
      <c r="G57" s="23"/>
      <c r="H57" s="16"/>
      <c r="I57" s="23"/>
      <c r="J57" s="23">
        <v>9817</v>
      </c>
    </row>
    <row r="58" spans="1:10" ht="4.5" customHeight="1">
      <c r="A58" s="6"/>
      <c r="B58" s="6"/>
      <c r="C58" s="6"/>
      <c r="D58" s="7"/>
      <c r="E58" s="6"/>
      <c r="F58" s="23"/>
      <c r="G58" s="23"/>
      <c r="H58" s="23"/>
      <c r="I58" s="23"/>
      <c r="J58" s="23"/>
    </row>
    <row r="59" spans="1:10" ht="15.75">
      <c r="A59" s="6"/>
      <c r="B59" s="6" t="s">
        <v>63</v>
      </c>
      <c r="C59" s="6"/>
      <c r="D59" s="7"/>
      <c r="E59" s="6"/>
      <c r="F59" s="23">
        <v>251</v>
      </c>
      <c r="G59" s="23"/>
      <c r="H59" s="23"/>
      <c r="I59" s="23"/>
      <c r="J59" s="23">
        <v>87</v>
      </c>
    </row>
    <row r="60" spans="1:10" ht="4.5" customHeight="1">
      <c r="A60" s="6"/>
      <c r="B60" s="6"/>
      <c r="C60" s="6"/>
      <c r="D60" s="7"/>
      <c r="E60" s="6"/>
      <c r="F60" s="23"/>
      <c r="G60" s="23"/>
      <c r="H60" s="23"/>
      <c r="I60" s="23"/>
      <c r="J60" s="23"/>
    </row>
    <row r="61" spans="1:10" ht="15.75">
      <c r="A61" s="6"/>
      <c r="B61" s="6"/>
      <c r="C61" s="6"/>
      <c r="D61" s="7"/>
      <c r="E61" s="6"/>
      <c r="F61" s="24">
        <f>SUM(F54:F60)</f>
        <v>13603</v>
      </c>
      <c r="G61" s="23"/>
      <c r="H61" s="23"/>
      <c r="I61" s="23"/>
      <c r="J61" s="24">
        <f>SUM(J54:J60)</f>
        <v>15701</v>
      </c>
    </row>
    <row r="62" spans="1:10" ht="12" customHeight="1">
      <c r="A62" s="6"/>
      <c r="B62" s="6"/>
      <c r="C62" s="6"/>
      <c r="D62" s="7"/>
      <c r="E62" s="6"/>
      <c r="F62" s="23"/>
      <c r="G62" s="23"/>
      <c r="H62" s="23"/>
      <c r="I62" s="23"/>
      <c r="J62" s="23"/>
    </row>
    <row r="63" spans="1:10" ht="15.75">
      <c r="A63" s="6"/>
      <c r="B63" s="22" t="s">
        <v>64</v>
      </c>
      <c r="C63" s="6"/>
      <c r="D63" s="7"/>
      <c r="E63" s="6"/>
      <c r="F63" s="26">
        <f>F51+F61</f>
        <v>19955</v>
      </c>
      <c r="G63" s="23"/>
      <c r="H63" s="23"/>
      <c r="I63" s="23"/>
      <c r="J63" s="26">
        <f>J51+J61</f>
        <v>25428</v>
      </c>
    </row>
    <row r="64" spans="1:10" ht="12" customHeight="1">
      <c r="A64" s="6"/>
      <c r="B64" s="6"/>
      <c r="C64" s="6"/>
      <c r="D64" s="7"/>
      <c r="E64" s="6"/>
      <c r="F64" s="23"/>
      <c r="G64" s="23"/>
      <c r="H64" s="23"/>
      <c r="I64" s="23"/>
      <c r="J64" s="23"/>
    </row>
    <row r="65" spans="1:10" ht="15.75">
      <c r="A65" s="6"/>
      <c r="B65" s="22" t="s">
        <v>65</v>
      </c>
      <c r="C65" s="6"/>
      <c r="D65" s="7"/>
      <c r="E65" s="6"/>
      <c r="F65" s="23"/>
      <c r="G65" s="23"/>
      <c r="H65" s="23"/>
      <c r="I65" s="23"/>
      <c r="J65" s="23"/>
    </row>
    <row r="66" spans="1:10" ht="15.75">
      <c r="A66" s="6"/>
      <c r="B66" s="22" t="s">
        <v>66</v>
      </c>
      <c r="C66" s="6"/>
      <c r="D66" s="7"/>
      <c r="E66" s="6"/>
      <c r="F66" s="23"/>
      <c r="G66" s="23"/>
      <c r="H66" s="23"/>
      <c r="I66" s="23"/>
      <c r="J66" s="23"/>
    </row>
    <row r="67" spans="1:10" ht="4.5" customHeight="1">
      <c r="A67" s="6"/>
      <c r="B67" s="6"/>
      <c r="C67" s="6"/>
      <c r="D67" s="7"/>
      <c r="E67" s="6"/>
      <c r="F67" s="23"/>
      <c r="G67" s="23"/>
      <c r="H67" s="23"/>
      <c r="I67" s="23"/>
      <c r="J67" s="23"/>
    </row>
    <row r="68" spans="1:10" ht="15.75">
      <c r="A68" s="6"/>
      <c r="B68" s="6" t="s">
        <v>67</v>
      </c>
      <c r="C68" s="6"/>
      <c r="D68" s="7"/>
      <c r="E68" s="6"/>
      <c r="F68" s="23">
        <v>54620</v>
      </c>
      <c r="G68" s="23"/>
      <c r="H68" s="23"/>
      <c r="I68" s="23"/>
      <c r="J68" s="23">
        <v>49620</v>
      </c>
    </row>
    <row r="69" spans="1:10" ht="4.5" customHeight="1">
      <c r="A69" s="6"/>
      <c r="B69" s="6"/>
      <c r="C69" s="6"/>
      <c r="D69" s="7"/>
      <c r="E69" s="6"/>
      <c r="F69" s="23"/>
      <c r="G69" s="23"/>
      <c r="H69" s="23"/>
      <c r="I69" s="23"/>
      <c r="J69" s="23"/>
    </row>
    <row r="70" spans="1:10" ht="15.75">
      <c r="A70" s="6"/>
      <c r="B70" s="6" t="s">
        <v>68</v>
      </c>
      <c r="C70" s="6"/>
      <c r="D70" s="7"/>
      <c r="E70" s="6"/>
      <c r="F70" s="23">
        <v>13954</v>
      </c>
      <c r="G70" s="23"/>
      <c r="H70" s="23"/>
      <c r="I70" s="23"/>
      <c r="J70" s="23">
        <v>13519</v>
      </c>
    </row>
    <row r="71" spans="1:10" ht="4.5" customHeight="1">
      <c r="A71" s="6"/>
      <c r="B71" s="6"/>
      <c r="C71" s="6"/>
      <c r="D71" s="7"/>
      <c r="E71" s="6"/>
      <c r="F71" s="26"/>
      <c r="G71" s="23"/>
      <c r="H71" s="23"/>
      <c r="I71" s="23"/>
      <c r="J71" s="26"/>
    </row>
    <row r="72" spans="1:10" ht="15.75">
      <c r="A72" s="6"/>
      <c r="B72" s="6" t="s">
        <v>66</v>
      </c>
      <c r="C72" s="6"/>
      <c r="D72" s="7"/>
      <c r="E72" s="6"/>
      <c r="F72" s="23">
        <f>SUM(F68:F71)</f>
        <v>68574</v>
      </c>
      <c r="G72" s="23"/>
      <c r="H72" s="23"/>
      <c r="I72" s="23"/>
      <c r="J72" s="23">
        <f>SUM(J68:J71)</f>
        <v>63139</v>
      </c>
    </row>
    <row r="73" spans="1:10" ht="4.5" customHeight="1">
      <c r="A73" s="6"/>
      <c r="B73" s="6"/>
      <c r="C73" s="6"/>
      <c r="D73" s="7"/>
      <c r="E73" s="6"/>
      <c r="F73" s="23"/>
      <c r="G73" s="23"/>
      <c r="H73" s="23"/>
      <c r="I73" s="23"/>
      <c r="J73" s="23"/>
    </row>
    <row r="74" spans="1:10" ht="15.75">
      <c r="A74" s="6"/>
      <c r="B74" s="6" t="s">
        <v>69</v>
      </c>
      <c r="C74" s="6"/>
      <c r="D74" s="7"/>
      <c r="E74" s="6"/>
      <c r="F74" s="16">
        <f>-42</f>
        <v>-42</v>
      </c>
      <c r="G74" s="23"/>
      <c r="H74" s="23"/>
      <c r="I74" s="23"/>
      <c r="J74" s="23">
        <f>-34</f>
        <v>-34</v>
      </c>
    </row>
    <row r="75" spans="1:10" ht="4.5" customHeight="1">
      <c r="A75" s="6"/>
      <c r="B75" s="6"/>
      <c r="C75" s="6"/>
      <c r="D75" s="7"/>
      <c r="E75" s="6"/>
      <c r="F75" s="23"/>
      <c r="G75" s="23"/>
      <c r="H75" s="23"/>
      <c r="I75" s="23"/>
      <c r="J75" s="23"/>
    </row>
    <row r="76" spans="1:10" ht="15.75">
      <c r="A76" s="6"/>
      <c r="B76" s="22" t="s">
        <v>70</v>
      </c>
      <c r="C76" s="6"/>
      <c r="D76" s="7"/>
      <c r="E76" s="6"/>
      <c r="F76" s="24">
        <f>SUM(F72:F75)</f>
        <v>68532</v>
      </c>
      <c r="G76" s="23"/>
      <c r="H76" s="23"/>
      <c r="I76" s="23"/>
      <c r="J76" s="24">
        <f>SUM(J72:J75)</f>
        <v>63105</v>
      </c>
    </row>
    <row r="77" spans="1:10" ht="4.5" customHeight="1">
      <c r="A77" s="6"/>
      <c r="B77" s="22"/>
      <c r="C77" s="6"/>
      <c r="D77" s="7"/>
      <c r="E77" s="6"/>
      <c r="F77" s="23"/>
      <c r="G77" s="23"/>
      <c r="H77" s="23"/>
      <c r="I77" s="23"/>
      <c r="J77" s="23"/>
    </row>
    <row r="78" spans="1:10" ht="16.5" thickBot="1">
      <c r="A78" s="6"/>
      <c r="B78" s="22" t="s">
        <v>71</v>
      </c>
      <c r="C78" s="6"/>
      <c r="D78" s="7"/>
      <c r="E78" s="6"/>
      <c r="F78" s="25">
        <f>F63+F76</f>
        <v>88487</v>
      </c>
      <c r="G78" s="23"/>
      <c r="H78" s="23"/>
      <c r="I78" s="23"/>
      <c r="J78" s="25">
        <f>J63+J76</f>
        <v>88533</v>
      </c>
    </row>
    <row r="79" spans="1:10" ht="16.5" thickTop="1">
      <c r="A79" s="6"/>
      <c r="B79" s="6"/>
      <c r="C79" s="6"/>
      <c r="D79" s="7"/>
      <c r="E79" s="6"/>
      <c r="F79" s="23"/>
      <c r="G79" s="23"/>
      <c r="H79" s="23"/>
      <c r="I79" s="23"/>
      <c r="J79" s="23"/>
    </row>
    <row r="80" spans="1:10" ht="15.75">
      <c r="A80" s="6"/>
      <c r="B80" s="6" t="s">
        <v>72</v>
      </c>
      <c r="C80" s="6"/>
      <c r="D80" s="7"/>
      <c r="E80" s="6"/>
      <c r="F80" s="27">
        <v>1.25</v>
      </c>
      <c r="G80" s="23"/>
      <c r="H80" s="23"/>
      <c r="I80" s="23"/>
      <c r="J80" s="27">
        <v>1.27</v>
      </c>
    </row>
    <row r="82" spans="2:10" ht="39" customHeight="1">
      <c r="B82" s="93" t="s">
        <v>182</v>
      </c>
      <c r="C82" s="93"/>
      <c r="D82" s="93"/>
      <c r="E82" s="93"/>
      <c r="F82" s="93"/>
      <c r="G82" s="93"/>
      <c r="H82" s="93"/>
      <c r="I82" s="93"/>
      <c r="J82" s="93"/>
    </row>
  </sheetData>
  <sheetProtection/>
  <mergeCells count="4">
    <mergeCell ref="B82:J82"/>
    <mergeCell ref="B1:J1"/>
    <mergeCell ref="B3:J3"/>
    <mergeCell ref="B5:J5"/>
  </mergeCells>
  <printOptions horizontalCentered="1" verticalCentered="1"/>
  <pageMargins left="0.25" right="0" top="0" bottom="0.25" header="0.3" footer="0.3"/>
  <pageSetup horizontalDpi="600" verticalDpi="600" orientation="portrait" scale="72" r:id="rId1"/>
  <headerFooter>
    <oddFooter>&amp;C2</oddFooter>
  </headerFooter>
</worksheet>
</file>

<file path=xl/worksheets/sheet4.xml><?xml version="1.0" encoding="utf-8"?>
<worksheet xmlns="http://schemas.openxmlformats.org/spreadsheetml/2006/main" xmlns:r="http://schemas.openxmlformats.org/officeDocument/2006/relationships">
  <dimension ref="A1:X77"/>
  <sheetViews>
    <sheetView zoomScale="75" zoomScaleNormal="75" zoomScalePageLayoutView="0" workbookViewId="0" topLeftCell="A16">
      <selection activeCell="A72" sqref="A72"/>
    </sheetView>
  </sheetViews>
  <sheetFormatPr defaultColWidth="9.140625" defaultRowHeight="15"/>
  <cols>
    <col min="1" max="1" width="45.7109375" style="6" customWidth="1"/>
    <col min="2" max="2" width="1.7109375" style="6" customWidth="1"/>
    <col min="3" max="3" width="9.140625" style="7" customWidth="1"/>
    <col min="4" max="4" width="1.7109375" style="6" customWidth="1"/>
    <col min="5" max="5" width="10.00390625" style="6" customWidth="1"/>
    <col min="6" max="6" width="1.7109375" style="6" customWidth="1"/>
    <col min="7" max="7" width="10.7109375" style="6" customWidth="1"/>
    <col min="8" max="8" width="1.7109375" style="6" customWidth="1"/>
    <col min="9" max="9" width="18.7109375" style="6" customWidth="1"/>
    <col min="10" max="10" width="1.7109375" style="6" customWidth="1"/>
    <col min="11" max="11" width="12.57421875" style="6" customWidth="1"/>
    <col min="12" max="12" width="1.7109375" style="6" customWidth="1"/>
    <col min="13" max="13" width="10.7109375" style="6" customWidth="1"/>
    <col min="14" max="14" width="1.7109375" style="6" customWidth="1"/>
    <col min="15" max="15" width="11.7109375" style="6" customWidth="1"/>
    <col min="16" max="16" width="1.7109375" style="6" customWidth="1"/>
    <col min="17" max="17" width="15.28125" style="6" customWidth="1"/>
    <col min="18" max="18" width="1.7109375" style="6" customWidth="1"/>
    <col min="19" max="19" width="11.28125" style="6" customWidth="1"/>
    <col min="20" max="20" width="1.7109375" style="6" customWidth="1"/>
    <col min="21" max="21" width="10.7109375" style="6" customWidth="1"/>
    <col min="22" max="22" width="1.7109375" style="6" customWidth="1"/>
    <col min="23" max="23" width="10.7109375" style="6" customWidth="1"/>
    <col min="24" max="24" width="1.7109375" style="6" customWidth="1"/>
    <col min="25" max="16384" width="9.140625" style="6" customWidth="1"/>
  </cols>
  <sheetData>
    <row r="1" spans="1:23" ht="18.75">
      <c r="A1" s="98" t="s">
        <v>12</v>
      </c>
      <c r="B1" s="98"/>
      <c r="C1" s="98"/>
      <c r="D1" s="98"/>
      <c r="E1" s="98"/>
      <c r="F1" s="98"/>
      <c r="G1" s="98"/>
      <c r="H1" s="98"/>
      <c r="I1" s="98"/>
      <c r="J1" s="98"/>
      <c r="K1" s="98"/>
      <c r="L1" s="98"/>
      <c r="M1" s="98"/>
      <c r="N1" s="98"/>
      <c r="O1" s="98"/>
      <c r="P1" s="98"/>
      <c r="Q1" s="98"/>
      <c r="R1" s="98"/>
      <c r="S1" s="98"/>
      <c r="T1" s="98"/>
      <c r="U1" s="98"/>
      <c r="V1" s="98"/>
      <c r="W1" s="98"/>
    </row>
    <row r="3" spans="1:23" ht="15.75">
      <c r="A3" s="99" t="s">
        <v>73</v>
      </c>
      <c r="B3" s="99"/>
      <c r="C3" s="99"/>
      <c r="D3" s="99"/>
      <c r="E3" s="99"/>
      <c r="F3" s="99"/>
      <c r="G3" s="99"/>
      <c r="H3" s="99"/>
      <c r="I3" s="99"/>
      <c r="J3" s="99"/>
      <c r="K3" s="99"/>
      <c r="L3" s="99"/>
      <c r="M3" s="99"/>
      <c r="N3" s="99"/>
      <c r="O3" s="99"/>
      <c r="P3" s="99"/>
      <c r="Q3" s="99"/>
      <c r="R3" s="99"/>
      <c r="S3" s="99"/>
      <c r="T3" s="99"/>
      <c r="U3" s="99"/>
      <c r="V3" s="99"/>
      <c r="W3" s="99"/>
    </row>
    <row r="5" spans="5:19" ht="15.75">
      <c r="E5" s="99" t="s">
        <v>129</v>
      </c>
      <c r="F5" s="99"/>
      <c r="G5" s="99"/>
      <c r="H5" s="99"/>
      <c r="I5" s="99"/>
      <c r="J5" s="99"/>
      <c r="K5" s="99"/>
      <c r="L5" s="99"/>
      <c r="M5" s="99"/>
      <c r="N5" s="99"/>
      <c r="O5" s="99"/>
      <c r="P5" s="99"/>
      <c r="Q5" s="99"/>
      <c r="R5" s="99"/>
      <c r="S5" s="99"/>
    </row>
    <row r="6" spans="7:23" ht="15.75">
      <c r="G6" s="99" t="s">
        <v>126</v>
      </c>
      <c r="H6" s="99"/>
      <c r="I6" s="99"/>
      <c r="J6" s="99"/>
      <c r="K6" s="99"/>
      <c r="L6" s="99"/>
      <c r="M6" s="99"/>
      <c r="N6" s="99"/>
      <c r="O6" s="99"/>
      <c r="V6" s="7"/>
      <c r="W6" s="7"/>
    </row>
    <row r="7" spans="7:23" ht="15.75">
      <c r="G7" s="31"/>
      <c r="H7" s="31"/>
      <c r="I7" s="31"/>
      <c r="J7" s="31"/>
      <c r="K7" s="31"/>
      <c r="L7" s="31"/>
      <c r="M7" s="31"/>
      <c r="O7" s="7" t="s">
        <v>124</v>
      </c>
      <c r="U7" s="7" t="s">
        <v>83</v>
      </c>
      <c r="V7" s="7"/>
      <c r="W7" s="7"/>
    </row>
    <row r="8" spans="5:23" ht="15.75">
      <c r="E8" s="7" t="s">
        <v>74</v>
      </c>
      <c r="F8" s="7"/>
      <c r="G8" s="7" t="s">
        <v>76</v>
      </c>
      <c r="H8" s="7"/>
      <c r="I8" s="7" t="s">
        <v>116</v>
      </c>
      <c r="J8" s="7"/>
      <c r="K8" s="7" t="s">
        <v>78</v>
      </c>
      <c r="L8" s="7"/>
      <c r="M8" s="7" t="s">
        <v>80</v>
      </c>
      <c r="N8" s="7"/>
      <c r="O8" s="7" t="s">
        <v>125</v>
      </c>
      <c r="P8" s="7"/>
      <c r="Q8" s="7" t="s">
        <v>81</v>
      </c>
      <c r="R8" s="7"/>
      <c r="T8" s="7"/>
      <c r="U8" s="7" t="s">
        <v>85</v>
      </c>
      <c r="V8" s="7"/>
      <c r="W8" s="7" t="s">
        <v>82</v>
      </c>
    </row>
    <row r="9" spans="5:23" ht="15.75">
      <c r="E9" s="7" t="s">
        <v>75</v>
      </c>
      <c r="F9" s="7"/>
      <c r="G9" s="7" t="s">
        <v>77</v>
      </c>
      <c r="H9" s="7"/>
      <c r="I9" s="7" t="s">
        <v>79</v>
      </c>
      <c r="J9" s="7"/>
      <c r="K9" s="7" t="s">
        <v>79</v>
      </c>
      <c r="L9" s="7"/>
      <c r="M9" s="7" t="s">
        <v>79</v>
      </c>
      <c r="N9" s="7"/>
      <c r="O9" s="7" t="s">
        <v>79</v>
      </c>
      <c r="P9" s="7"/>
      <c r="Q9" s="67" t="s">
        <v>142</v>
      </c>
      <c r="R9" s="7"/>
      <c r="S9" s="7" t="s">
        <v>82</v>
      </c>
      <c r="T9" s="7"/>
      <c r="U9" s="7" t="s">
        <v>84</v>
      </c>
      <c r="V9" s="7"/>
      <c r="W9" s="7" t="s">
        <v>86</v>
      </c>
    </row>
    <row r="10" spans="5:23" ht="15.75">
      <c r="E10" s="7" t="s">
        <v>43</v>
      </c>
      <c r="F10" s="7"/>
      <c r="G10" s="7" t="s">
        <v>43</v>
      </c>
      <c r="H10" s="7"/>
      <c r="I10" s="7" t="s">
        <v>43</v>
      </c>
      <c r="J10" s="7"/>
      <c r="K10" s="7" t="s">
        <v>43</v>
      </c>
      <c r="L10" s="7"/>
      <c r="M10" s="7" t="s">
        <v>43</v>
      </c>
      <c r="N10" s="7"/>
      <c r="O10" s="7" t="s">
        <v>43</v>
      </c>
      <c r="P10" s="7"/>
      <c r="Q10" s="7" t="s">
        <v>43</v>
      </c>
      <c r="R10" s="7"/>
      <c r="S10" s="7" t="s">
        <v>43</v>
      </c>
      <c r="T10" s="7"/>
      <c r="U10" s="7" t="s">
        <v>43</v>
      </c>
      <c r="V10" s="7"/>
      <c r="W10" s="7" t="s">
        <v>43</v>
      </c>
    </row>
    <row r="11" ht="7.5" customHeight="1"/>
    <row r="12" ht="15.75">
      <c r="C12" s="7" t="s">
        <v>18</v>
      </c>
    </row>
    <row r="13" ht="7.5" customHeight="1"/>
    <row r="14" ht="15.75">
      <c r="A14" s="12" t="s">
        <v>198</v>
      </c>
    </row>
    <row r="15" ht="7.5" customHeight="1"/>
    <row r="16" spans="1:23" ht="15.75">
      <c r="A16" s="12" t="s">
        <v>183</v>
      </c>
      <c r="E16" s="23">
        <v>49620</v>
      </c>
      <c r="G16" s="23">
        <v>471</v>
      </c>
      <c r="H16" s="23"/>
      <c r="I16" s="23">
        <v>435</v>
      </c>
      <c r="K16" s="23">
        <v>2020</v>
      </c>
      <c r="M16" s="23">
        <v>152</v>
      </c>
      <c r="O16" s="23">
        <f>-12</f>
        <v>-12</v>
      </c>
      <c r="Q16" s="23">
        <v>948</v>
      </c>
      <c r="S16" s="23">
        <f>SUM(E16:R16)</f>
        <v>53634</v>
      </c>
      <c r="U16" s="23">
        <v>7</v>
      </c>
      <c r="W16" s="23">
        <f>SUM(S16:V16)</f>
        <v>53641</v>
      </c>
    </row>
    <row r="17" spans="1:23" ht="15.75" hidden="1">
      <c r="A17" s="6" t="s">
        <v>87</v>
      </c>
      <c r="E17" s="23">
        <v>0</v>
      </c>
      <c r="G17" s="23">
        <v>0</v>
      </c>
      <c r="H17" s="23"/>
      <c r="I17" s="50">
        <v>0</v>
      </c>
      <c r="K17" s="23">
        <v>0</v>
      </c>
      <c r="M17" s="28">
        <v>0</v>
      </c>
      <c r="Q17" s="23">
        <v>0</v>
      </c>
      <c r="S17" s="23">
        <f>SUM(E17:R17)</f>
        <v>0</v>
      </c>
      <c r="U17" s="23">
        <v>0</v>
      </c>
      <c r="W17" s="23">
        <f>SUM(S17:V17)</f>
        <v>0</v>
      </c>
    </row>
    <row r="18" ht="7.5" customHeight="1" hidden="1"/>
    <row r="19" spans="1:23" ht="15.75" hidden="1">
      <c r="A19" s="6" t="s">
        <v>88</v>
      </c>
      <c r="E19" s="28">
        <v>0</v>
      </c>
      <c r="G19" s="28">
        <v>0</v>
      </c>
      <c r="H19" s="28"/>
      <c r="I19" s="28">
        <v>0</v>
      </c>
      <c r="K19" s="23">
        <v>0</v>
      </c>
      <c r="M19" s="28">
        <v>0</v>
      </c>
      <c r="Q19" s="28">
        <v>0</v>
      </c>
      <c r="S19" s="23">
        <f>SUM(E19:R19)</f>
        <v>0</v>
      </c>
      <c r="U19" s="28">
        <v>0</v>
      </c>
      <c r="W19" s="23">
        <f>SUM(S19:V19)</f>
        <v>0</v>
      </c>
    </row>
    <row r="20" spans="5:23" ht="7.5" customHeight="1" hidden="1">
      <c r="E20" s="51"/>
      <c r="F20" s="51"/>
      <c r="G20" s="51"/>
      <c r="H20" s="51"/>
      <c r="I20" s="51"/>
      <c r="J20" s="51"/>
      <c r="K20" s="51"/>
      <c r="L20" s="51"/>
      <c r="M20" s="51"/>
      <c r="N20" s="51"/>
      <c r="O20" s="51"/>
      <c r="P20" s="51"/>
      <c r="Q20" s="51"/>
      <c r="R20" s="51"/>
      <c r="S20" s="51"/>
      <c r="T20" s="51"/>
      <c r="U20" s="51"/>
      <c r="V20" s="51"/>
      <c r="W20" s="51"/>
    </row>
    <row r="21" spans="1:23" ht="15.75" hidden="1">
      <c r="A21" s="6" t="s">
        <v>89</v>
      </c>
      <c r="E21" s="23">
        <f>SUM(E16:E20)</f>
        <v>49620</v>
      </c>
      <c r="G21" s="23">
        <f>SUM(G16:G20)</f>
        <v>471</v>
      </c>
      <c r="H21" s="23"/>
      <c r="I21" s="23">
        <f>SUM(I16:I20)</f>
        <v>435</v>
      </c>
      <c r="K21" s="23">
        <f>SUM(K16:K20)</f>
        <v>2020</v>
      </c>
      <c r="M21" s="23">
        <f>SUM(M16:M20)</f>
        <v>152</v>
      </c>
      <c r="O21" s="23">
        <f>SUM(O16:O20)</f>
        <v>-12</v>
      </c>
      <c r="Q21" s="23">
        <f>SUM(Q16:Q20)</f>
        <v>948</v>
      </c>
      <c r="S21" s="23">
        <f>SUM(S16:S20)</f>
        <v>53634</v>
      </c>
      <c r="U21" s="23">
        <f>SUM(U16:U20)</f>
        <v>7</v>
      </c>
      <c r="W21" s="23">
        <f>SUM(W16:W20)</f>
        <v>53641</v>
      </c>
    </row>
    <row r="22" ht="7.5" customHeight="1" thickBot="1"/>
    <row r="23" spans="4:24" ht="4.5" customHeight="1">
      <c r="D23" s="52"/>
      <c r="E23" s="53"/>
      <c r="F23" s="54"/>
      <c r="G23" s="53"/>
      <c r="H23" s="53"/>
      <c r="I23" s="53"/>
      <c r="J23" s="54"/>
      <c r="K23" s="53"/>
      <c r="L23" s="54"/>
      <c r="M23" s="53"/>
      <c r="N23" s="54"/>
      <c r="O23" s="54"/>
      <c r="P23" s="54"/>
      <c r="Q23" s="55"/>
      <c r="R23" s="54"/>
      <c r="S23" s="55"/>
      <c r="T23" s="54"/>
      <c r="U23" s="55"/>
      <c r="V23" s="54"/>
      <c r="W23" s="55"/>
      <c r="X23" s="56"/>
    </row>
    <row r="24" spans="1:24" ht="15.75" hidden="1">
      <c r="A24" s="12" t="s">
        <v>152</v>
      </c>
      <c r="D24" s="57"/>
      <c r="E24" s="50">
        <v>0</v>
      </c>
      <c r="F24" s="45"/>
      <c r="G24" s="50">
        <v>0</v>
      </c>
      <c r="H24" s="50"/>
      <c r="I24" s="50">
        <v>0</v>
      </c>
      <c r="J24" s="45"/>
      <c r="K24" s="41">
        <v>0</v>
      </c>
      <c r="L24" s="45"/>
      <c r="M24" s="50">
        <v>0</v>
      </c>
      <c r="N24" s="45"/>
      <c r="O24" s="50">
        <v>0</v>
      </c>
      <c r="P24" s="45"/>
      <c r="Q24" s="50">
        <v>0</v>
      </c>
      <c r="R24" s="45"/>
      <c r="S24" s="41">
        <f>SUM(E24:R24)</f>
        <v>0</v>
      </c>
      <c r="T24" s="45"/>
      <c r="U24" s="50">
        <v>0</v>
      </c>
      <c r="V24" s="45"/>
      <c r="W24" s="41">
        <f>SUM(S24:V24)</f>
        <v>0</v>
      </c>
      <c r="X24" s="58"/>
    </row>
    <row r="25" spans="1:24" ht="15.75">
      <c r="A25" s="12" t="s">
        <v>153</v>
      </c>
      <c r="C25" s="67"/>
      <c r="D25" s="57"/>
      <c r="E25" s="50">
        <v>0</v>
      </c>
      <c r="F25" s="45"/>
      <c r="G25" s="50">
        <v>0</v>
      </c>
      <c r="H25" s="50"/>
      <c r="I25" s="50">
        <v>0</v>
      </c>
      <c r="J25" s="45"/>
      <c r="K25" s="50">
        <v>0</v>
      </c>
      <c r="L25" s="45"/>
      <c r="M25" s="41">
        <v>29</v>
      </c>
      <c r="N25" s="45"/>
      <c r="O25" s="50">
        <v>0</v>
      </c>
      <c r="P25" s="45"/>
      <c r="Q25" s="50">
        <v>0</v>
      </c>
      <c r="R25" s="45"/>
      <c r="S25" s="41">
        <f>SUM(E25:R25)</f>
        <v>29</v>
      </c>
      <c r="T25" s="45"/>
      <c r="U25" s="50">
        <v>0</v>
      </c>
      <c r="V25" s="45"/>
      <c r="W25" s="41">
        <f>SUM(S25:V25)</f>
        <v>29</v>
      </c>
      <c r="X25" s="58"/>
    </row>
    <row r="26" spans="1:24" ht="15.75" hidden="1">
      <c r="A26" s="12" t="s">
        <v>135</v>
      </c>
      <c r="C26" s="67"/>
      <c r="D26" s="57"/>
      <c r="E26" s="50">
        <v>0</v>
      </c>
      <c r="F26" s="45"/>
      <c r="G26" s="50">
        <v>0</v>
      </c>
      <c r="H26" s="50"/>
      <c r="I26" s="50">
        <v>0</v>
      </c>
      <c r="J26" s="45"/>
      <c r="K26" s="50">
        <v>0</v>
      </c>
      <c r="L26" s="45"/>
      <c r="M26" s="50">
        <v>0</v>
      </c>
      <c r="N26" s="45"/>
      <c r="O26" s="41">
        <v>0</v>
      </c>
      <c r="P26" s="45"/>
      <c r="Q26" s="50">
        <v>0</v>
      </c>
      <c r="R26" s="45"/>
      <c r="S26" s="41">
        <f>SUM(E26:R26)</f>
        <v>0</v>
      </c>
      <c r="T26" s="45"/>
      <c r="U26" s="50">
        <v>0</v>
      </c>
      <c r="V26" s="45"/>
      <c r="W26" s="41">
        <f>SUM(S26:V26)</f>
        <v>0</v>
      </c>
      <c r="X26" s="58"/>
    </row>
    <row r="27" spans="1:24" ht="15.75" hidden="1">
      <c r="A27" s="12" t="s">
        <v>133</v>
      </c>
      <c r="C27" s="67"/>
      <c r="D27" s="57"/>
      <c r="E27" s="50"/>
      <c r="F27" s="45"/>
      <c r="G27" s="50"/>
      <c r="H27" s="50"/>
      <c r="I27" s="50"/>
      <c r="J27" s="45"/>
      <c r="K27" s="50"/>
      <c r="L27" s="45"/>
      <c r="M27" s="41"/>
      <c r="N27" s="45"/>
      <c r="O27" s="50"/>
      <c r="P27" s="45"/>
      <c r="Q27" s="50"/>
      <c r="R27" s="45"/>
      <c r="S27" s="41"/>
      <c r="T27" s="45"/>
      <c r="U27" s="50"/>
      <c r="V27" s="45"/>
      <c r="W27" s="41"/>
      <c r="X27" s="58"/>
    </row>
    <row r="28" spans="1:24" ht="15.75" hidden="1">
      <c r="A28" s="6" t="s">
        <v>134</v>
      </c>
      <c r="D28" s="57"/>
      <c r="E28" s="50">
        <v>0</v>
      </c>
      <c r="F28" s="45"/>
      <c r="G28" s="50">
        <v>0</v>
      </c>
      <c r="H28" s="50"/>
      <c r="I28" s="50">
        <v>0</v>
      </c>
      <c r="J28" s="45"/>
      <c r="K28" s="50">
        <v>0</v>
      </c>
      <c r="L28" s="45"/>
      <c r="M28" s="41">
        <v>0</v>
      </c>
      <c r="N28" s="45"/>
      <c r="O28" s="50">
        <v>0</v>
      </c>
      <c r="P28" s="45"/>
      <c r="Q28" s="50">
        <v>0</v>
      </c>
      <c r="R28" s="45"/>
      <c r="S28" s="41">
        <f>SUM(E28:R28)</f>
        <v>0</v>
      </c>
      <c r="T28" s="45"/>
      <c r="U28" s="50">
        <v>0</v>
      </c>
      <c r="V28" s="45"/>
      <c r="W28" s="41">
        <f>SUM(S28:V28)</f>
        <v>0</v>
      </c>
      <c r="X28" s="58"/>
    </row>
    <row r="29" spans="1:24" ht="15.75">
      <c r="A29" s="12" t="s">
        <v>184</v>
      </c>
      <c r="D29" s="57"/>
      <c r="E29" s="70">
        <f>SUM(E24:E28)</f>
        <v>0</v>
      </c>
      <c r="F29" s="70"/>
      <c r="G29" s="70">
        <f>SUM(G24:G28)</f>
        <v>0</v>
      </c>
      <c r="H29" s="70"/>
      <c r="I29" s="70">
        <f>SUM(I24:I28)</f>
        <v>0</v>
      </c>
      <c r="J29" s="70"/>
      <c r="K29" s="70">
        <f>SUM(K24:K28)</f>
        <v>0</v>
      </c>
      <c r="L29" s="70"/>
      <c r="M29" s="70">
        <f>SUM(M24:M28)</f>
        <v>29</v>
      </c>
      <c r="N29" s="70"/>
      <c r="O29" s="70">
        <f>SUM(O24:O28)</f>
        <v>0</v>
      </c>
      <c r="P29" s="70"/>
      <c r="Q29" s="70">
        <f>SUM(Q24:Q28)</f>
        <v>0</v>
      </c>
      <c r="R29" s="70"/>
      <c r="S29" s="24">
        <f>SUM(S24:S28)</f>
        <v>29</v>
      </c>
      <c r="T29" s="70"/>
      <c r="U29" s="70">
        <f>SUM(U24:U28)</f>
        <v>0</v>
      </c>
      <c r="V29" s="70"/>
      <c r="W29" s="24">
        <f>SUM(W24:W28)</f>
        <v>29</v>
      </c>
      <c r="X29" s="58"/>
    </row>
    <row r="30" spans="1:24" ht="15.75">
      <c r="A30" s="12" t="s">
        <v>185</v>
      </c>
      <c r="D30" s="57"/>
      <c r="E30" s="50">
        <v>0</v>
      </c>
      <c r="F30" s="45"/>
      <c r="G30" s="50">
        <v>0</v>
      </c>
      <c r="H30" s="50"/>
      <c r="I30" s="50">
        <v>0</v>
      </c>
      <c r="J30" s="45"/>
      <c r="K30" s="50">
        <v>0</v>
      </c>
      <c r="L30" s="45"/>
      <c r="M30" s="50">
        <v>0</v>
      </c>
      <c r="N30" s="45"/>
      <c r="O30" s="50">
        <v>0</v>
      </c>
      <c r="P30" s="45"/>
      <c r="Q30" s="41">
        <f>'Sttm. Comp. Income'!M56</f>
        <v>1992</v>
      </c>
      <c r="R30" s="45"/>
      <c r="S30" s="41">
        <f>SUM(E30:R30)</f>
        <v>1992</v>
      </c>
      <c r="T30" s="45"/>
      <c r="U30" s="41">
        <f>'Sttm. Comp. Income'!M57</f>
        <v>-30</v>
      </c>
      <c r="V30" s="45"/>
      <c r="W30" s="41">
        <f>SUM(S30:V30)</f>
        <v>1962</v>
      </c>
      <c r="X30" s="58"/>
    </row>
    <row r="31" spans="4:24" ht="4.5" customHeight="1" thickBot="1">
      <c r="D31" s="59"/>
      <c r="E31" s="60"/>
      <c r="F31" s="61"/>
      <c r="G31" s="60"/>
      <c r="H31" s="60"/>
      <c r="I31" s="60"/>
      <c r="J31" s="61"/>
      <c r="K31" s="60"/>
      <c r="L31" s="61"/>
      <c r="M31" s="60"/>
      <c r="N31" s="61"/>
      <c r="O31" s="61"/>
      <c r="P31" s="61"/>
      <c r="Q31" s="62"/>
      <c r="R31" s="61"/>
      <c r="S31" s="62"/>
      <c r="T31" s="61"/>
      <c r="U31" s="62"/>
      <c r="V31" s="61"/>
      <c r="W31" s="62"/>
      <c r="X31" s="63"/>
    </row>
    <row r="32" spans="3:24" ht="4.5" customHeight="1">
      <c r="C32" s="67"/>
      <c r="D32" s="45"/>
      <c r="E32" s="50"/>
      <c r="F32" s="45"/>
      <c r="G32" s="50"/>
      <c r="H32" s="50"/>
      <c r="I32" s="50"/>
      <c r="J32" s="45"/>
      <c r="K32" s="50"/>
      <c r="L32" s="45"/>
      <c r="M32" s="50"/>
      <c r="N32" s="45"/>
      <c r="O32" s="45"/>
      <c r="P32" s="45"/>
      <c r="Q32" s="41"/>
      <c r="R32" s="45"/>
      <c r="S32" s="41"/>
      <c r="T32" s="45"/>
      <c r="U32" s="41"/>
      <c r="V32" s="45"/>
      <c r="W32" s="41"/>
      <c r="X32" s="45"/>
    </row>
    <row r="33" spans="1:24" ht="15" customHeight="1">
      <c r="A33" s="6" t="s">
        <v>186</v>
      </c>
      <c r="C33" s="67"/>
      <c r="D33" s="45"/>
      <c r="E33" s="71">
        <f>E29+E30</f>
        <v>0</v>
      </c>
      <c r="F33" s="71"/>
      <c r="G33" s="71">
        <f>G29+G30</f>
        <v>0</v>
      </c>
      <c r="H33" s="71"/>
      <c r="I33" s="71">
        <f>I29+I30</f>
        <v>0</v>
      </c>
      <c r="J33" s="71"/>
      <c r="K33" s="71">
        <f>K29+K30</f>
        <v>0</v>
      </c>
      <c r="L33" s="71"/>
      <c r="M33" s="71">
        <f>M29+M30</f>
        <v>29</v>
      </c>
      <c r="N33" s="71"/>
      <c r="O33" s="71">
        <f>O29+O30</f>
        <v>0</v>
      </c>
      <c r="P33" s="71"/>
      <c r="Q33" s="71">
        <f>Q29+Q30</f>
        <v>1992</v>
      </c>
      <c r="R33" s="71"/>
      <c r="S33" s="71">
        <f>S29+S30</f>
        <v>2021</v>
      </c>
      <c r="T33" s="71"/>
      <c r="U33" s="23">
        <f>U29+U30</f>
        <v>-30</v>
      </c>
      <c r="V33" s="71"/>
      <c r="W33" s="71">
        <f>W29+W30</f>
        <v>1991</v>
      </c>
      <c r="X33" s="45"/>
    </row>
    <row r="34" spans="3:24" ht="5.25" customHeight="1" hidden="1">
      <c r="C34" s="67"/>
      <c r="D34" s="52"/>
      <c r="E34" s="81"/>
      <c r="F34" s="81"/>
      <c r="G34" s="81"/>
      <c r="H34" s="81"/>
      <c r="I34" s="81"/>
      <c r="J34" s="81"/>
      <c r="K34" s="55"/>
      <c r="L34" s="81"/>
      <c r="M34" s="81"/>
      <c r="N34" s="81"/>
      <c r="O34" s="55"/>
      <c r="P34" s="81"/>
      <c r="Q34" s="81"/>
      <c r="R34" s="81"/>
      <c r="S34" s="81"/>
      <c r="T34" s="81"/>
      <c r="U34" s="55"/>
      <c r="V34" s="81"/>
      <c r="W34" s="81"/>
      <c r="X34" s="56"/>
    </row>
    <row r="35" spans="1:24" ht="15" customHeight="1" hidden="1">
      <c r="A35" s="6" t="s">
        <v>154</v>
      </c>
      <c r="C35" s="67"/>
      <c r="D35" s="57"/>
      <c r="E35" s="50"/>
      <c r="F35" s="45"/>
      <c r="G35" s="50"/>
      <c r="H35" s="50"/>
      <c r="I35" s="50"/>
      <c r="J35" s="45"/>
      <c r="K35" s="50"/>
      <c r="L35" s="45"/>
      <c r="M35" s="50"/>
      <c r="N35" s="45"/>
      <c r="O35" s="50"/>
      <c r="P35" s="45"/>
      <c r="Q35" s="41"/>
      <c r="R35" s="45"/>
      <c r="S35" s="41"/>
      <c r="T35" s="45"/>
      <c r="U35" s="41"/>
      <c r="V35" s="45"/>
      <c r="W35" s="41"/>
      <c r="X35" s="58"/>
    </row>
    <row r="36" spans="1:24" ht="15" customHeight="1" hidden="1">
      <c r="A36" s="6" t="s">
        <v>155</v>
      </c>
      <c r="C36" s="67"/>
      <c r="D36" s="57"/>
      <c r="E36" s="50">
        <v>0</v>
      </c>
      <c r="F36" s="45"/>
      <c r="G36" s="50">
        <v>0</v>
      </c>
      <c r="H36" s="50"/>
      <c r="I36" s="50">
        <v>0</v>
      </c>
      <c r="J36" s="45"/>
      <c r="K36" s="50">
        <v>0</v>
      </c>
      <c r="L36" s="45"/>
      <c r="M36" s="50">
        <v>0</v>
      </c>
      <c r="N36" s="45"/>
      <c r="O36" s="50">
        <v>0</v>
      </c>
      <c r="P36" s="45"/>
      <c r="Q36" s="41">
        <v>0</v>
      </c>
      <c r="R36" s="45"/>
      <c r="S36" s="41">
        <f>SUM(E36:R36)</f>
        <v>0</v>
      </c>
      <c r="T36" s="45"/>
      <c r="U36" s="41"/>
      <c r="V36" s="45"/>
      <c r="W36" s="41">
        <f>SUM(S36:V36)</f>
        <v>0</v>
      </c>
      <c r="X36" s="58"/>
    </row>
    <row r="37" spans="1:24" ht="15" customHeight="1" hidden="1">
      <c r="A37" s="6" t="s">
        <v>156</v>
      </c>
      <c r="C37" s="67"/>
      <c r="D37" s="57"/>
      <c r="E37" s="50">
        <v>0</v>
      </c>
      <c r="F37" s="45"/>
      <c r="G37" s="50">
        <v>0</v>
      </c>
      <c r="H37" s="50"/>
      <c r="I37" s="50">
        <v>0</v>
      </c>
      <c r="J37" s="45"/>
      <c r="K37" s="50">
        <v>0</v>
      </c>
      <c r="L37" s="45"/>
      <c r="M37" s="50">
        <v>0</v>
      </c>
      <c r="N37" s="45"/>
      <c r="O37" s="50">
        <v>0</v>
      </c>
      <c r="P37" s="45"/>
      <c r="Q37" s="50">
        <v>0</v>
      </c>
      <c r="R37" s="45"/>
      <c r="S37" s="50">
        <f>SUM(E37:R37)</f>
        <v>0</v>
      </c>
      <c r="T37" s="45"/>
      <c r="U37" s="41">
        <v>0</v>
      </c>
      <c r="V37" s="45"/>
      <c r="W37" s="41">
        <f>SUM(S37:V37)</f>
        <v>0</v>
      </c>
      <c r="X37" s="58"/>
    </row>
    <row r="38" spans="1:24" ht="15" customHeight="1" hidden="1">
      <c r="A38" s="6" t="s">
        <v>157</v>
      </c>
      <c r="C38" s="67"/>
      <c r="D38" s="57"/>
      <c r="E38" s="83">
        <f>SUM(E36:E37)</f>
        <v>0</v>
      </c>
      <c r="F38" s="84"/>
      <c r="G38" s="83">
        <f>SUM(G36:G37)</f>
        <v>0</v>
      </c>
      <c r="H38" s="83"/>
      <c r="I38" s="83">
        <f>SUM(I36:I37)</f>
        <v>0</v>
      </c>
      <c r="J38" s="84"/>
      <c r="K38" s="83">
        <f>SUM(K36:K37)</f>
        <v>0</v>
      </c>
      <c r="L38" s="84"/>
      <c r="M38" s="83">
        <f>SUM(M36:M37)</f>
        <v>0</v>
      </c>
      <c r="N38" s="84"/>
      <c r="O38" s="83">
        <f>SUM(O36:O37)</f>
        <v>0</v>
      </c>
      <c r="P38" s="84"/>
      <c r="Q38" s="24">
        <f>SUM(Q36:Q37)</f>
        <v>0</v>
      </c>
      <c r="R38" s="84"/>
      <c r="S38" s="24">
        <f>SUM(S36:S37)</f>
        <v>0</v>
      </c>
      <c r="T38" s="84"/>
      <c r="U38" s="24">
        <f>SUM(U36:U37)</f>
        <v>0</v>
      </c>
      <c r="V38" s="84"/>
      <c r="W38" s="24">
        <f>SUM(W36:W37)</f>
        <v>0</v>
      </c>
      <c r="X38" s="58"/>
    </row>
    <row r="39" spans="3:24" ht="5.25" customHeight="1" hidden="1" thickBot="1">
      <c r="C39" s="67"/>
      <c r="D39" s="59"/>
      <c r="E39" s="60"/>
      <c r="F39" s="61"/>
      <c r="G39" s="60"/>
      <c r="H39" s="60"/>
      <c r="I39" s="60"/>
      <c r="J39" s="61"/>
      <c r="K39" s="60"/>
      <c r="L39" s="61"/>
      <c r="M39" s="60"/>
      <c r="N39" s="61"/>
      <c r="O39" s="60"/>
      <c r="P39" s="61"/>
      <c r="Q39" s="62"/>
      <c r="R39" s="60"/>
      <c r="S39" s="62"/>
      <c r="T39" s="61"/>
      <c r="U39" s="82"/>
      <c r="V39" s="61"/>
      <c r="W39" s="62"/>
      <c r="X39" s="63"/>
    </row>
    <row r="40" spans="1:24" ht="15" customHeight="1">
      <c r="A40" s="12" t="s">
        <v>90</v>
      </c>
      <c r="D40" s="45"/>
      <c r="E40" s="71">
        <v>0</v>
      </c>
      <c r="F40" s="71"/>
      <c r="G40" s="71">
        <v>0</v>
      </c>
      <c r="H40" s="71"/>
      <c r="I40" s="71">
        <v>0</v>
      </c>
      <c r="J40" s="71"/>
      <c r="K40" s="23">
        <f>-69</f>
        <v>-69</v>
      </c>
      <c r="L40" s="71"/>
      <c r="M40" s="71">
        <v>0</v>
      </c>
      <c r="N40" s="71"/>
      <c r="O40" s="71">
        <v>0</v>
      </c>
      <c r="P40" s="71"/>
      <c r="Q40" s="71">
        <f>-K40</f>
        <v>69</v>
      </c>
      <c r="R40" s="71"/>
      <c r="S40" s="71">
        <f>SUM(E40:R40)</f>
        <v>0</v>
      </c>
      <c r="T40" s="71"/>
      <c r="U40" s="71">
        <v>0</v>
      </c>
      <c r="V40" s="71"/>
      <c r="W40" s="71">
        <f>SUM(S40:V40)</f>
        <v>0</v>
      </c>
      <c r="X40" s="45"/>
    </row>
    <row r="41" spans="1:24" ht="5.25" customHeight="1">
      <c r="A41" s="12"/>
      <c r="C41" s="67"/>
      <c r="D41" s="45"/>
      <c r="E41" s="71"/>
      <c r="F41" s="71"/>
      <c r="G41" s="71"/>
      <c r="H41" s="71"/>
      <c r="I41" s="71"/>
      <c r="J41" s="71"/>
      <c r="K41" s="23"/>
      <c r="L41" s="71"/>
      <c r="M41" s="71"/>
      <c r="N41" s="71"/>
      <c r="O41" s="71"/>
      <c r="P41" s="71"/>
      <c r="Q41" s="71"/>
      <c r="R41" s="71"/>
      <c r="S41" s="71"/>
      <c r="T41" s="71"/>
      <c r="U41" s="71"/>
      <c r="V41" s="71"/>
      <c r="W41" s="71"/>
      <c r="X41" s="45"/>
    </row>
    <row r="42" spans="5:23" ht="7.5" customHeight="1">
      <c r="E42" s="69"/>
      <c r="F42" s="69"/>
      <c r="G42" s="69"/>
      <c r="H42" s="69"/>
      <c r="I42" s="69"/>
      <c r="J42" s="69"/>
      <c r="K42" s="69"/>
      <c r="L42" s="69"/>
      <c r="M42" s="69"/>
      <c r="N42" s="69"/>
      <c r="O42" s="69"/>
      <c r="P42" s="69"/>
      <c r="Q42" s="69"/>
      <c r="R42" s="69"/>
      <c r="S42" s="69"/>
      <c r="T42" s="69"/>
      <c r="U42" s="69"/>
      <c r="V42" s="69"/>
      <c r="W42" s="69"/>
    </row>
    <row r="43" spans="1:24" ht="15.75">
      <c r="A43" s="64" t="s">
        <v>199</v>
      </c>
      <c r="E43" s="23">
        <f>E21+E33+E38+E40</f>
        <v>49620</v>
      </c>
      <c r="F43" s="23" t="e">
        <f>F21+#REF!+F40+F39</f>
        <v>#REF!</v>
      </c>
      <c r="G43" s="23">
        <f>G21+G33+G38+G40</f>
        <v>471</v>
      </c>
      <c r="H43" s="23"/>
      <c r="I43" s="23">
        <f>I21+I33+I38+I40</f>
        <v>435</v>
      </c>
      <c r="J43" s="23" t="e">
        <f>J21+#REF!+J40+J39</f>
        <v>#REF!</v>
      </c>
      <c r="K43" s="23">
        <f>K21+K33+K38+K40</f>
        <v>1951</v>
      </c>
      <c r="L43" s="23" t="e">
        <f>L21+#REF!+L40+L39</f>
        <v>#REF!</v>
      </c>
      <c r="M43" s="23">
        <f>M21+M33+M38+M40</f>
        <v>181</v>
      </c>
      <c r="N43" s="23" t="e">
        <f>N21+#REF!+N40+N39</f>
        <v>#REF!</v>
      </c>
      <c r="O43" s="23">
        <f>O21+O33+O38+O40</f>
        <v>-12</v>
      </c>
      <c r="P43" s="23" t="e">
        <f>P21+#REF!+P40+P39</f>
        <v>#REF!</v>
      </c>
      <c r="Q43" s="23">
        <f>Q21+Q33+Q38+Q40</f>
        <v>3009</v>
      </c>
      <c r="R43" s="23" t="e">
        <f>R21+#REF!+R40+R39</f>
        <v>#REF!</v>
      </c>
      <c r="S43" s="23">
        <f>S21+S33+S38+S40</f>
        <v>55655</v>
      </c>
      <c r="T43" s="23" t="e">
        <f>T21+#REF!+T40+T39</f>
        <v>#REF!</v>
      </c>
      <c r="U43" s="23">
        <f>U21+U33+U38+U40</f>
        <v>-23</v>
      </c>
      <c r="V43" s="23" t="e">
        <f>V21+#REF!+V40+V39</f>
        <v>#REF!</v>
      </c>
      <c r="W43" s="23">
        <f>W21+W33+W38+W40</f>
        <v>55632</v>
      </c>
      <c r="X43" s="23" t="e">
        <f>X21+#REF!+X40+X39</f>
        <v>#REF!</v>
      </c>
    </row>
    <row r="44" spans="5:23" ht="7.5" customHeight="1" thickBot="1">
      <c r="E44" s="65"/>
      <c r="F44" s="65"/>
      <c r="G44" s="65"/>
      <c r="H44" s="65"/>
      <c r="I44" s="65"/>
      <c r="J44" s="65"/>
      <c r="K44" s="65"/>
      <c r="L44" s="65"/>
      <c r="M44" s="65"/>
      <c r="N44" s="65"/>
      <c r="O44" s="65"/>
      <c r="P44" s="65"/>
      <c r="Q44" s="65"/>
      <c r="R44" s="65"/>
      <c r="S44" s="65"/>
      <c r="T44" s="65"/>
      <c r="U44" s="65"/>
      <c r="V44" s="65"/>
      <c r="W44" s="65"/>
    </row>
    <row r="45" ht="16.5" thickTop="1"/>
    <row r="46" ht="15.75">
      <c r="A46" s="64" t="s">
        <v>200</v>
      </c>
    </row>
    <row r="47" ht="7.5" customHeight="1"/>
    <row r="48" spans="1:23" ht="15.75">
      <c r="A48" s="6" t="s">
        <v>187</v>
      </c>
      <c r="E48" s="23">
        <f>E43</f>
        <v>49620</v>
      </c>
      <c r="G48" s="23">
        <f>G43</f>
        <v>471</v>
      </c>
      <c r="H48" s="23"/>
      <c r="I48" s="23">
        <f>I43</f>
        <v>435</v>
      </c>
      <c r="K48" s="23">
        <v>6476</v>
      </c>
      <c r="M48" s="23">
        <v>122</v>
      </c>
      <c r="O48" s="71">
        <v>0</v>
      </c>
      <c r="Q48" s="23">
        <v>6015</v>
      </c>
      <c r="S48" s="23">
        <f>SUM(E48:R48)</f>
        <v>63139</v>
      </c>
      <c r="U48" s="23">
        <f>-34</f>
        <v>-34</v>
      </c>
      <c r="W48" s="23">
        <f>SUM(S48:V48)</f>
        <v>63105</v>
      </c>
    </row>
    <row r="49" ht="7.5" customHeight="1" thickBot="1"/>
    <row r="50" spans="4:24" ht="4.5" customHeight="1">
      <c r="D50" s="52"/>
      <c r="E50" s="53"/>
      <c r="F50" s="54"/>
      <c r="G50" s="53"/>
      <c r="H50" s="53"/>
      <c r="I50" s="53"/>
      <c r="J50" s="54"/>
      <c r="K50" s="53"/>
      <c r="L50" s="54"/>
      <c r="M50" s="53"/>
      <c r="N50" s="54"/>
      <c r="O50" s="54"/>
      <c r="P50" s="54"/>
      <c r="Q50" s="55"/>
      <c r="R50" s="54"/>
      <c r="S50" s="55"/>
      <c r="T50" s="54"/>
      <c r="U50" s="55"/>
      <c r="V50" s="54"/>
      <c r="W50" s="55"/>
      <c r="X50" s="56"/>
    </row>
    <row r="51" spans="1:24" ht="15.75" hidden="1">
      <c r="A51" s="6" t="s">
        <v>158</v>
      </c>
      <c r="D51" s="57"/>
      <c r="E51" s="71">
        <v>0</v>
      </c>
      <c r="F51" s="71"/>
      <c r="G51" s="71">
        <v>0</v>
      </c>
      <c r="H51" s="71"/>
      <c r="I51" s="71">
        <v>0</v>
      </c>
      <c r="J51" s="71"/>
      <c r="K51" s="71">
        <v>0</v>
      </c>
      <c r="L51" s="71"/>
      <c r="M51" s="71">
        <v>0</v>
      </c>
      <c r="N51" s="71"/>
      <c r="O51" s="71">
        <v>0</v>
      </c>
      <c r="P51" s="71"/>
      <c r="Q51" s="71">
        <v>0</v>
      </c>
      <c r="R51" s="71"/>
      <c r="S51" s="72">
        <f>SUM(E51:R51)</f>
        <v>0</v>
      </c>
      <c r="T51" s="71"/>
      <c r="U51" s="71">
        <v>0</v>
      </c>
      <c r="V51" s="71"/>
      <c r="W51" s="72">
        <f>SUM(S51:V51)</f>
        <v>0</v>
      </c>
      <c r="X51" s="58"/>
    </row>
    <row r="52" spans="1:24" ht="15.75" hidden="1">
      <c r="A52" s="12" t="s">
        <v>152</v>
      </c>
      <c r="C52" s="67"/>
      <c r="D52" s="57"/>
      <c r="E52" s="71">
        <v>0</v>
      </c>
      <c r="F52" s="71"/>
      <c r="G52" s="71">
        <v>0</v>
      </c>
      <c r="H52" s="71"/>
      <c r="I52" s="71">
        <v>0</v>
      </c>
      <c r="J52" s="71"/>
      <c r="K52" s="41">
        <v>0</v>
      </c>
      <c r="L52" s="71"/>
      <c r="M52" s="71">
        <v>0</v>
      </c>
      <c r="N52" s="71"/>
      <c r="O52" s="71">
        <v>0</v>
      </c>
      <c r="P52" s="71"/>
      <c r="Q52" s="71">
        <v>0</v>
      </c>
      <c r="R52" s="71"/>
      <c r="S52" s="41">
        <f>SUM(E52:R52)</f>
        <v>0</v>
      </c>
      <c r="T52" s="71"/>
      <c r="U52" s="71">
        <v>0</v>
      </c>
      <c r="V52" s="71"/>
      <c r="W52" s="41">
        <f>SUM(S52:V52)</f>
        <v>0</v>
      </c>
      <c r="X52" s="58"/>
    </row>
    <row r="53" spans="1:24" ht="15.75">
      <c r="A53" s="12" t="s">
        <v>153</v>
      </c>
      <c r="C53" s="67"/>
      <c r="D53" s="57"/>
      <c r="E53" s="71">
        <v>0</v>
      </c>
      <c r="F53" s="71"/>
      <c r="G53" s="71">
        <v>0</v>
      </c>
      <c r="H53" s="71"/>
      <c r="I53" s="71">
        <v>0</v>
      </c>
      <c r="J53" s="71"/>
      <c r="K53" s="71">
        <v>0</v>
      </c>
      <c r="L53" s="71"/>
      <c r="M53" s="71">
        <f>'Sttm. Comp. Income'!K42</f>
        <v>9</v>
      </c>
      <c r="N53" s="71"/>
      <c r="O53" s="71">
        <v>0</v>
      </c>
      <c r="P53" s="71"/>
      <c r="Q53" s="71">
        <v>0</v>
      </c>
      <c r="R53" s="23"/>
      <c r="S53" s="23">
        <f>SUM(E53:R53)</f>
        <v>9</v>
      </c>
      <c r="T53" s="71"/>
      <c r="U53" s="71">
        <v>0</v>
      </c>
      <c r="V53" s="71"/>
      <c r="W53" s="23">
        <f>SUM(S53:V53)</f>
        <v>9</v>
      </c>
      <c r="X53" s="58"/>
    </row>
    <row r="54" spans="1:24" ht="15.75" hidden="1">
      <c r="A54" s="12" t="s">
        <v>148</v>
      </c>
      <c r="C54" s="67"/>
      <c r="D54" s="57"/>
      <c r="E54" s="71"/>
      <c r="F54" s="71"/>
      <c r="G54" s="71"/>
      <c r="H54" s="71"/>
      <c r="I54" s="71"/>
      <c r="J54" s="71"/>
      <c r="K54" s="71"/>
      <c r="L54" s="71"/>
      <c r="M54" s="71"/>
      <c r="N54" s="71"/>
      <c r="O54" s="71"/>
      <c r="P54" s="71"/>
      <c r="Q54" s="71"/>
      <c r="R54" s="71"/>
      <c r="S54" s="72"/>
      <c r="T54" s="71"/>
      <c r="U54" s="71"/>
      <c r="V54" s="71"/>
      <c r="W54" s="72"/>
      <c r="X54" s="58"/>
    </row>
    <row r="55" spans="1:24" ht="15.75" hidden="1">
      <c r="A55" s="68" t="s">
        <v>149</v>
      </c>
      <c r="C55" s="67"/>
      <c r="D55" s="57"/>
      <c r="E55" s="71">
        <v>0</v>
      </c>
      <c r="F55" s="71"/>
      <c r="G55" s="71">
        <v>0</v>
      </c>
      <c r="H55" s="71"/>
      <c r="I55" s="71">
        <v>0</v>
      </c>
      <c r="J55" s="71"/>
      <c r="K55" s="71">
        <v>0</v>
      </c>
      <c r="L55" s="71"/>
      <c r="M55" s="41">
        <v>0</v>
      </c>
      <c r="N55" s="71"/>
      <c r="O55" s="71">
        <v>0</v>
      </c>
      <c r="P55" s="71"/>
      <c r="Q55" s="71">
        <v>0</v>
      </c>
      <c r="R55" s="71"/>
      <c r="S55" s="23">
        <f>SUM(E55:R55)</f>
        <v>0</v>
      </c>
      <c r="T55" s="71"/>
      <c r="U55" s="71"/>
      <c r="V55" s="71"/>
      <c r="W55" s="23">
        <f>SUM(S55:V55)</f>
        <v>0</v>
      </c>
      <c r="X55" s="58"/>
    </row>
    <row r="56" spans="1:24" ht="15.75" hidden="1">
      <c r="A56" s="68" t="s">
        <v>159</v>
      </c>
      <c r="C56" s="67"/>
      <c r="D56" s="57"/>
      <c r="E56" s="71">
        <v>0</v>
      </c>
      <c r="F56" s="71"/>
      <c r="G56" s="71">
        <v>0</v>
      </c>
      <c r="H56" s="71"/>
      <c r="I56" s="71">
        <v>0</v>
      </c>
      <c r="J56" s="71"/>
      <c r="K56" s="71">
        <v>0</v>
      </c>
      <c r="L56" s="71"/>
      <c r="M56" s="71">
        <v>0</v>
      </c>
      <c r="N56" s="71"/>
      <c r="O56" s="71">
        <v>0</v>
      </c>
      <c r="P56" s="71"/>
      <c r="Q56" s="71">
        <v>0</v>
      </c>
      <c r="R56" s="71"/>
      <c r="S56" s="72">
        <f>SUM(E56:R56)</f>
        <v>0</v>
      </c>
      <c r="T56" s="71"/>
      <c r="U56" s="71">
        <v>0</v>
      </c>
      <c r="V56" s="71"/>
      <c r="W56" s="72">
        <f>SUM(S56:V56)</f>
        <v>0</v>
      </c>
      <c r="X56" s="58"/>
    </row>
    <row r="57" spans="1:24" ht="15.75">
      <c r="A57" s="12" t="s">
        <v>188</v>
      </c>
      <c r="D57" s="57"/>
      <c r="E57" s="70">
        <f>SUM(E51:E56)</f>
        <v>0</v>
      </c>
      <c r="F57" s="70"/>
      <c r="G57" s="70">
        <f>SUM(G51:G56)</f>
        <v>0</v>
      </c>
      <c r="H57" s="70"/>
      <c r="I57" s="70">
        <f>SUM(I51:I56)</f>
        <v>0</v>
      </c>
      <c r="J57" s="70"/>
      <c r="K57" s="70">
        <f>SUM(K51:K56)</f>
        <v>0</v>
      </c>
      <c r="L57" s="70"/>
      <c r="M57" s="24">
        <f>SUM(M51:M56)</f>
        <v>9</v>
      </c>
      <c r="N57" s="70"/>
      <c r="O57" s="70">
        <f>SUM(O51:O56)</f>
        <v>0</v>
      </c>
      <c r="P57" s="70"/>
      <c r="Q57" s="70">
        <f>SUM(Q51:Q56)</f>
        <v>0</v>
      </c>
      <c r="R57" s="70"/>
      <c r="S57" s="24">
        <f>SUM(S51:S56)</f>
        <v>9</v>
      </c>
      <c r="T57" s="70"/>
      <c r="U57" s="70">
        <f>SUM(U51:U56)</f>
        <v>0</v>
      </c>
      <c r="V57" s="70"/>
      <c r="W57" s="24">
        <f>SUM(W51:W56)</f>
        <v>9</v>
      </c>
      <c r="X57" s="58"/>
    </row>
    <row r="58" spans="1:24" ht="4.5" customHeight="1">
      <c r="A58" s="12"/>
      <c r="D58" s="57"/>
      <c r="E58" s="50"/>
      <c r="F58" s="45"/>
      <c r="G58" s="50"/>
      <c r="H58" s="50"/>
      <c r="I58" s="50"/>
      <c r="J58" s="45"/>
      <c r="K58" s="50"/>
      <c r="L58" s="45"/>
      <c r="M58" s="50"/>
      <c r="N58" s="45"/>
      <c r="O58" s="45"/>
      <c r="P58" s="45"/>
      <c r="Q58" s="41"/>
      <c r="R58" s="45"/>
      <c r="S58" s="41"/>
      <c r="T58" s="45"/>
      <c r="U58" s="41"/>
      <c r="V58" s="45"/>
      <c r="W58" s="41"/>
      <c r="X58" s="58"/>
    </row>
    <row r="59" spans="1:24" ht="15.75">
      <c r="A59" s="12" t="s">
        <v>185</v>
      </c>
      <c r="D59" s="57"/>
      <c r="E59" s="50">
        <v>0</v>
      </c>
      <c r="F59" s="45"/>
      <c r="G59" s="50">
        <v>0</v>
      </c>
      <c r="H59" s="50"/>
      <c r="I59" s="50">
        <v>0</v>
      </c>
      <c r="J59" s="45"/>
      <c r="K59" s="50">
        <v>0</v>
      </c>
      <c r="L59" s="45"/>
      <c r="M59" s="50">
        <v>0</v>
      </c>
      <c r="N59" s="45"/>
      <c r="O59" s="50">
        <v>0</v>
      </c>
      <c r="P59" s="45"/>
      <c r="Q59" s="41">
        <f>'Sttm. Comp. Income'!K56</f>
        <v>1245</v>
      </c>
      <c r="R59" s="45"/>
      <c r="S59" s="72">
        <f>SUM(E59:R59)</f>
        <v>1245</v>
      </c>
      <c r="T59" s="45"/>
      <c r="U59" s="41">
        <f>'Sttm. Comp. Income'!K57</f>
        <v>-8</v>
      </c>
      <c r="V59" s="45"/>
      <c r="W59" s="72">
        <f>SUM(S59:V59)</f>
        <v>1237</v>
      </c>
      <c r="X59" s="58"/>
    </row>
    <row r="60" spans="4:24" ht="4.5" customHeight="1" thickBot="1">
      <c r="D60" s="59"/>
      <c r="E60" s="60"/>
      <c r="F60" s="61"/>
      <c r="G60" s="60"/>
      <c r="H60" s="60"/>
      <c r="I60" s="60"/>
      <c r="J60" s="61"/>
      <c r="K60" s="60"/>
      <c r="L60" s="61"/>
      <c r="M60" s="60"/>
      <c r="N60" s="61"/>
      <c r="O60" s="61"/>
      <c r="P60" s="61"/>
      <c r="Q60" s="62"/>
      <c r="R60" s="61"/>
      <c r="S60" s="62"/>
      <c r="T60" s="61"/>
      <c r="U60" s="62"/>
      <c r="V60" s="61"/>
      <c r="W60" s="62"/>
      <c r="X60" s="63"/>
    </row>
    <row r="61" spans="3:24" ht="4.5" customHeight="1">
      <c r="C61" s="67"/>
      <c r="D61" s="45"/>
      <c r="E61" s="50"/>
      <c r="F61" s="45"/>
      <c r="G61" s="50"/>
      <c r="H61" s="50"/>
      <c r="I61" s="50"/>
      <c r="J61" s="45"/>
      <c r="K61" s="50"/>
      <c r="L61" s="45"/>
      <c r="M61" s="50"/>
      <c r="N61" s="45"/>
      <c r="O61" s="45"/>
      <c r="P61" s="45"/>
      <c r="Q61" s="41"/>
      <c r="R61" s="45"/>
      <c r="S61" s="41"/>
      <c r="T61" s="45"/>
      <c r="U61" s="41"/>
      <c r="V61" s="45"/>
      <c r="W61" s="41"/>
      <c r="X61" s="45"/>
    </row>
    <row r="62" spans="1:23" ht="15.75">
      <c r="A62" s="12" t="s">
        <v>186</v>
      </c>
      <c r="E62" s="71">
        <f>E57+E59</f>
        <v>0</v>
      </c>
      <c r="G62" s="71">
        <f>G57+G59</f>
        <v>0</v>
      </c>
      <c r="H62" s="71"/>
      <c r="I62" s="71">
        <f>I57+I59</f>
        <v>0</v>
      </c>
      <c r="K62" s="71">
        <f>K57+K59</f>
        <v>0</v>
      </c>
      <c r="M62" s="23">
        <f>M57+M59</f>
        <v>9</v>
      </c>
      <c r="O62" s="71">
        <f>O57+O59</f>
        <v>0</v>
      </c>
      <c r="Q62" s="23">
        <f>Q57+Q59</f>
        <v>1245</v>
      </c>
      <c r="S62" s="23">
        <f>S57+S59</f>
        <v>1254</v>
      </c>
      <c r="U62" s="23">
        <f>U57+U59</f>
        <v>-8</v>
      </c>
      <c r="W62" s="23">
        <f>W57+W59</f>
        <v>1246</v>
      </c>
    </row>
    <row r="63" spans="3:24" ht="4.5" customHeight="1" thickBot="1">
      <c r="C63" s="67"/>
      <c r="D63" s="45"/>
      <c r="E63" s="50"/>
      <c r="F63" s="45"/>
      <c r="G63" s="50"/>
      <c r="H63" s="50"/>
      <c r="I63" s="50"/>
      <c r="J63" s="45"/>
      <c r="K63" s="50"/>
      <c r="L63" s="45"/>
      <c r="M63" s="50"/>
      <c r="N63" s="45"/>
      <c r="O63" s="45"/>
      <c r="P63" s="45"/>
      <c r="Q63" s="41"/>
      <c r="R63" s="45"/>
      <c r="S63" s="41"/>
      <c r="T63" s="45"/>
      <c r="U63" s="41"/>
      <c r="V63" s="45"/>
      <c r="W63" s="41"/>
      <c r="X63" s="45"/>
    </row>
    <row r="64" spans="3:24" ht="4.5" customHeight="1">
      <c r="C64" s="67"/>
      <c r="D64" s="52"/>
      <c r="E64" s="53"/>
      <c r="F64" s="54"/>
      <c r="G64" s="53"/>
      <c r="H64" s="53"/>
      <c r="I64" s="53"/>
      <c r="J64" s="54"/>
      <c r="K64" s="53"/>
      <c r="L64" s="54"/>
      <c r="M64" s="53"/>
      <c r="N64" s="54"/>
      <c r="O64" s="54"/>
      <c r="P64" s="54"/>
      <c r="Q64" s="55"/>
      <c r="R64" s="54"/>
      <c r="S64" s="55"/>
      <c r="T64" s="54"/>
      <c r="U64" s="55"/>
      <c r="V64" s="54"/>
      <c r="W64" s="55"/>
      <c r="X64" s="56"/>
    </row>
    <row r="65" spans="1:24" ht="15.75">
      <c r="A65" s="12" t="s">
        <v>136</v>
      </c>
      <c r="C65" s="67"/>
      <c r="D65" s="57"/>
      <c r="E65" s="50"/>
      <c r="F65" s="45"/>
      <c r="G65" s="50"/>
      <c r="H65" s="50"/>
      <c r="I65" s="50"/>
      <c r="J65" s="45"/>
      <c r="K65" s="50"/>
      <c r="L65" s="45"/>
      <c r="M65" s="41"/>
      <c r="N65" s="45"/>
      <c r="O65" s="50"/>
      <c r="P65" s="45"/>
      <c r="Q65" s="41"/>
      <c r="R65" s="45"/>
      <c r="S65" s="41"/>
      <c r="T65" s="41"/>
      <c r="U65" s="41"/>
      <c r="V65" s="41"/>
      <c r="W65" s="41"/>
      <c r="X65" s="58"/>
    </row>
    <row r="66" spans="1:24" ht="15.75">
      <c r="A66" s="12" t="s">
        <v>137</v>
      </c>
      <c r="C66" s="67"/>
      <c r="D66" s="57"/>
      <c r="E66" s="50">
        <v>0</v>
      </c>
      <c r="F66" s="45"/>
      <c r="G66" s="50">
        <v>0</v>
      </c>
      <c r="H66" s="50"/>
      <c r="I66" s="50">
        <v>0</v>
      </c>
      <c r="J66" s="45"/>
      <c r="K66" s="50">
        <v>0</v>
      </c>
      <c r="L66" s="45"/>
      <c r="M66" s="50">
        <v>0</v>
      </c>
      <c r="N66" s="45"/>
      <c r="O66" s="50">
        <v>0</v>
      </c>
      <c r="P66" s="45"/>
      <c r="Q66" s="41">
        <f>-819</f>
        <v>-819</v>
      </c>
      <c r="R66" s="45"/>
      <c r="S66" s="41">
        <f>SUM(E66:R66)</f>
        <v>-819</v>
      </c>
      <c r="T66" s="41"/>
      <c r="U66" s="50">
        <v>0</v>
      </c>
      <c r="V66" s="41"/>
      <c r="W66" s="41">
        <f>SUM(S66:V66)</f>
        <v>-819</v>
      </c>
      <c r="X66" s="58"/>
    </row>
    <row r="67" spans="1:24" ht="15.75" hidden="1">
      <c r="A67" s="12" t="s">
        <v>138</v>
      </c>
      <c r="C67" s="67"/>
      <c r="D67" s="57"/>
      <c r="E67" s="50">
        <v>0</v>
      </c>
      <c r="F67" s="45"/>
      <c r="G67" s="50">
        <v>0</v>
      </c>
      <c r="H67" s="50"/>
      <c r="I67" s="50">
        <v>0</v>
      </c>
      <c r="J67" s="45"/>
      <c r="K67" s="50">
        <v>0</v>
      </c>
      <c r="L67" s="45"/>
      <c r="M67" s="50">
        <v>0</v>
      </c>
      <c r="N67" s="45"/>
      <c r="O67" s="50">
        <v>0</v>
      </c>
      <c r="P67" s="45"/>
      <c r="Q67" s="50">
        <v>0</v>
      </c>
      <c r="R67" s="45"/>
      <c r="S67" s="50">
        <f>S61+S64</f>
        <v>0</v>
      </c>
      <c r="T67" s="41"/>
      <c r="U67" s="41">
        <v>0</v>
      </c>
      <c r="V67" s="41"/>
      <c r="W67" s="41">
        <f>SUM(S67:V67)</f>
        <v>0</v>
      </c>
      <c r="X67" s="58"/>
    </row>
    <row r="68" spans="1:24" ht="15.75">
      <c r="A68" s="12"/>
      <c r="C68" s="67"/>
      <c r="D68" s="57"/>
      <c r="E68" s="70">
        <f>SUM(E66:E67)</f>
        <v>0</v>
      </c>
      <c r="F68" s="70"/>
      <c r="G68" s="70">
        <f>SUM(G66:G67)</f>
        <v>0</v>
      </c>
      <c r="H68" s="70"/>
      <c r="I68" s="70">
        <f>SUM(I66:I67)</f>
        <v>0</v>
      </c>
      <c r="J68" s="70"/>
      <c r="K68" s="70">
        <f>SUM(K66:K67)</f>
        <v>0</v>
      </c>
      <c r="L68" s="70"/>
      <c r="M68" s="70">
        <f>SUM(M66:M67)</f>
        <v>0</v>
      </c>
      <c r="N68" s="70"/>
      <c r="O68" s="70">
        <f>SUM(O66:O67)</f>
        <v>0</v>
      </c>
      <c r="P68" s="70"/>
      <c r="Q68" s="24">
        <f>SUM(Q66:Q67)</f>
        <v>-819</v>
      </c>
      <c r="R68" s="70"/>
      <c r="S68" s="24">
        <f>SUM(S66:S67)</f>
        <v>-819</v>
      </c>
      <c r="T68" s="70"/>
      <c r="U68" s="24">
        <f>SUM(U66:U67)</f>
        <v>0</v>
      </c>
      <c r="V68" s="70"/>
      <c r="W68" s="24">
        <f>SUM(W66:W67)</f>
        <v>-819</v>
      </c>
      <c r="X68" s="58"/>
    </row>
    <row r="69" spans="3:24" ht="4.5" customHeight="1" thickBot="1">
      <c r="C69" s="67"/>
      <c r="D69" s="59"/>
      <c r="E69" s="60"/>
      <c r="F69" s="61"/>
      <c r="G69" s="60"/>
      <c r="H69" s="60"/>
      <c r="I69" s="60"/>
      <c r="J69" s="61"/>
      <c r="K69" s="60"/>
      <c r="L69" s="61"/>
      <c r="M69" s="60"/>
      <c r="N69" s="61"/>
      <c r="O69" s="61"/>
      <c r="P69" s="61"/>
      <c r="Q69" s="62"/>
      <c r="R69" s="61"/>
      <c r="S69" s="62"/>
      <c r="T69" s="61"/>
      <c r="U69" s="62"/>
      <c r="V69" s="61"/>
      <c r="W69" s="62"/>
      <c r="X69" s="63"/>
    </row>
    <row r="70" spans="3:24" ht="4.5" customHeight="1">
      <c r="C70" s="67"/>
      <c r="D70" s="45"/>
      <c r="E70" s="50"/>
      <c r="F70" s="45"/>
      <c r="G70" s="50"/>
      <c r="H70" s="50"/>
      <c r="I70" s="50"/>
      <c r="J70" s="45"/>
      <c r="K70" s="50"/>
      <c r="L70" s="45"/>
      <c r="M70" s="50"/>
      <c r="N70" s="45"/>
      <c r="O70" s="45"/>
      <c r="P70" s="45"/>
      <c r="Q70" s="41"/>
      <c r="R70" s="45"/>
      <c r="S70" s="41"/>
      <c r="T70" s="45"/>
      <c r="U70" s="41"/>
      <c r="V70" s="45"/>
      <c r="W70" s="41"/>
      <c r="X70" s="45"/>
    </row>
    <row r="71" spans="1:23" ht="15.75">
      <c r="A71" s="6" t="s">
        <v>90</v>
      </c>
      <c r="C71" s="67"/>
      <c r="E71" s="71">
        <v>0</v>
      </c>
      <c r="F71" s="71"/>
      <c r="G71" s="71">
        <v>0</v>
      </c>
      <c r="H71" s="71"/>
      <c r="I71" s="71">
        <v>0</v>
      </c>
      <c r="J71" s="71"/>
      <c r="K71" s="41">
        <f>-153</f>
        <v>-153</v>
      </c>
      <c r="L71" s="71"/>
      <c r="M71" s="71">
        <v>0</v>
      </c>
      <c r="N71" s="71"/>
      <c r="O71" s="71">
        <v>0</v>
      </c>
      <c r="P71" s="71"/>
      <c r="Q71" s="71">
        <f>-K71</f>
        <v>153</v>
      </c>
      <c r="R71" s="71"/>
      <c r="S71" s="71">
        <f>SUM(E71:R71)</f>
        <v>0</v>
      </c>
      <c r="T71" s="71"/>
      <c r="U71" s="71">
        <v>0</v>
      </c>
      <c r="V71" s="71"/>
      <c r="W71" s="71">
        <f>SUM(S71:V71)</f>
        <v>0</v>
      </c>
    </row>
    <row r="72" spans="3:24" ht="4.5" customHeight="1">
      <c r="C72" s="67"/>
      <c r="D72" s="45"/>
      <c r="E72" s="50"/>
      <c r="F72" s="45"/>
      <c r="G72" s="50"/>
      <c r="H72" s="50"/>
      <c r="I72" s="50"/>
      <c r="J72" s="45"/>
      <c r="K72" s="50"/>
      <c r="L72" s="45"/>
      <c r="M72" s="50"/>
      <c r="N72" s="45"/>
      <c r="O72" s="45"/>
      <c r="P72" s="45"/>
      <c r="Q72" s="41"/>
      <c r="R72" s="45"/>
      <c r="S72" s="41"/>
      <c r="T72" s="45"/>
      <c r="U72" s="41"/>
      <c r="V72" s="45"/>
      <c r="W72" s="41"/>
      <c r="X72" s="45"/>
    </row>
    <row r="73" spans="5:23" ht="7.5" customHeight="1">
      <c r="E73" s="69"/>
      <c r="F73" s="69"/>
      <c r="G73" s="69"/>
      <c r="H73" s="69"/>
      <c r="I73" s="69"/>
      <c r="J73" s="69"/>
      <c r="K73" s="69"/>
      <c r="L73" s="69"/>
      <c r="M73" s="69"/>
      <c r="N73" s="69"/>
      <c r="O73" s="69"/>
      <c r="P73" s="69"/>
      <c r="Q73" s="69"/>
      <c r="R73" s="69"/>
      <c r="S73" s="69"/>
      <c r="T73" s="69"/>
      <c r="U73" s="69"/>
      <c r="V73" s="69"/>
      <c r="W73" s="69"/>
    </row>
    <row r="74" spans="1:23" ht="15.75">
      <c r="A74" s="64" t="s">
        <v>201</v>
      </c>
      <c r="E74" s="23">
        <f>E48+E68+E62+E71</f>
        <v>49620</v>
      </c>
      <c r="G74" s="23">
        <f>G48+G68+G62+G71</f>
        <v>471</v>
      </c>
      <c r="H74" s="23"/>
      <c r="I74" s="23">
        <f>I48+I68+I62+I71</f>
        <v>435</v>
      </c>
      <c r="K74" s="23">
        <f>K48+K68+K62+K71</f>
        <v>6323</v>
      </c>
      <c r="M74" s="23">
        <f>M48+M68+M62+M71</f>
        <v>131</v>
      </c>
      <c r="O74" s="71">
        <f>O48+O68+O62+O71</f>
        <v>0</v>
      </c>
      <c r="Q74" s="23">
        <f>Q48+Q68+Q62+Q71</f>
        <v>6594</v>
      </c>
      <c r="S74" s="23">
        <f>S48+S68+S62+S71</f>
        <v>63574</v>
      </c>
      <c r="U74" s="23">
        <f>U48+U68+U62+U71</f>
        <v>-42</v>
      </c>
      <c r="W74" s="23">
        <f>W48+W68+W62+W71</f>
        <v>63532</v>
      </c>
    </row>
    <row r="75" spans="5:23" ht="7.5" customHeight="1" thickBot="1">
      <c r="E75" s="65"/>
      <c r="F75" s="65"/>
      <c r="G75" s="65"/>
      <c r="H75" s="65"/>
      <c r="I75" s="65"/>
      <c r="J75" s="65"/>
      <c r="K75" s="65"/>
      <c r="L75" s="65"/>
      <c r="M75" s="65"/>
      <c r="N75" s="65"/>
      <c r="O75" s="65"/>
      <c r="P75" s="65"/>
      <c r="Q75" s="65"/>
      <c r="R75" s="65"/>
      <c r="S75" s="65"/>
      <c r="T75" s="65"/>
      <c r="U75" s="65"/>
      <c r="V75" s="65"/>
      <c r="W75" s="65"/>
    </row>
    <row r="76" ht="16.5" thickTop="1"/>
    <row r="77" ht="15.75">
      <c r="A77" s="10"/>
    </row>
  </sheetData>
  <sheetProtection/>
  <mergeCells count="4">
    <mergeCell ref="A1:W1"/>
    <mergeCell ref="A3:W3"/>
    <mergeCell ref="E5:S5"/>
    <mergeCell ref="G6:O6"/>
  </mergeCells>
  <printOptions horizontalCentered="1" verticalCentered="1"/>
  <pageMargins left="0" right="0" top="0.25" bottom="0.25" header="0.3" footer="0.3"/>
  <pageSetup horizontalDpi="600" verticalDpi="600" orientation="landscape" scale="65" r:id="rId1"/>
  <headerFooter>
    <oddFooter>&amp;C3</oddFooter>
  </headerFooter>
</worksheet>
</file>

<file path=xl/worksheets/sheet5.xml><?xml version="1.0" encoding="utf-8"?>
<worksheet xmlns="http://schemas.openxmlformats.org/spreadsheetml/2006/main" xmlns:r="http://schemas.openxmlformats.org/officeDocument/2006/relationships">
  <dimension ref="B1:K101"/>
  <sheetViews>
    <sheetView zoomScalePageLayoutView="0" workbookViewId="0" topLeftCell="A48">
      <selection activeCell="G63" sqref="G63"/>
    </sheetView>
  </sheetViews>
  <sheetFormatPr defaultColWidth="9.140625" defaultRowHeight="15"/>
  <cols>
    <col min="1" max="2" width="5.7109375" style="0" customWidth="1"/>
    <col min="3" max="3" width="65.7109375" style="0" customWidth="1"/>
    <col min="4" max="4" width="1.7109375" style="0" customWidth="1"/>
    <col min="5" max="5" width="6.7109375" style="29"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96" t="s">
        <v>12</v>
      </c>
      <c r="C1" s="96"/>
      <c r="D1" s="96"/>
      <c r="E1" s="96"/>
      <c r="F1" s="96"/>
      <c r="G1" s="96"/>
      <c r="H1" s="96"/>
      <c r="I1" s="96"/>
      <c r="J1" s="96"/>
      <c r="K1" s="96"/>
    </row>
    <row r="3" spans="2:11" ht="18.75">
      <c r="B3" s="95" t="s">
        <v>195</v>
      </c>
      <c r="C3" s="95"/>
      <c r="D3" s="95"/>
      <c r="E3" s="95"/>
      <c r="F3" s="95"/>
      <c r="G3" s="95"/>
      <c r="H3" s="95"/>
      <c r="I3" s="95"/>
      <c r="J3" s="95"/>
      <c r="K3" s="95"/>
    </row>
    <row r="5" spans="2:11" ht="15.75">
      <c r="B5" s="97" t="s">
        <v>92</v>
      </c>
      <c r="C5" s="97"/>
      <c r="D5" s="97"/>
      <c r="E5" s="97"/>
      <c r="F5" s="97"/>
      <c r="G5" s="97"/>
      <c r="H5" s="97"/>
      <c r="I5" s="97"/>
      <c r="J5" s="97"/>
      <c r="K5" s="97"/>
    </row>
    <row r="7" spans="3:11" ht="15.75">
      <c r="C7" s="6"/>
      <c r="D7" s="6"/>
      <c r="E7" s="7"/>
      <c r="F7" s="6"/>
      <c r="G7" s="74" t="s">
        <v>93</v>
      </c>
      <c r="H7" s="6"/>
      <c r="I7" s="6"/>
      <c r="J7" s="6"/>
      <c r="K7" s="31" t="s">
        <v>15</v>
      </c>
    </row>
    <row r="8" spans="3:11" ht="15.75">
      <c r="C8" s="6"/>
      <c r="D8" s="6"/>
      <c r="E8" s="7"/>
      <c r="F8" s="6"/>
      <c r="G8" s="89" t="s">
        <v>175</v>
      </c>
      <c r="H8" s="6"/>
      <c r="I8" s="6"/>
      <c r="J8" s="6"/>
      <c r="K8" s="89" t="s">
        <v>175</v>
      </c>
    </row>
    <row r="9" spans="3:11" ht="15.75">
      <c r="C9" s="6"/>
      <c r="D9" s="6"/>
      <c r="E9" s="7"/>
      <c r="F9" s="6"/>
      <c r="G9" s="31" t="s">
        <v>115</v>
      </c>
      <c r="H9" s="6"/>
      <c r="I9" s="6"/>
      <c r="J9" s="6"/>
      <c r="K9" s="31" t="s">
        <v>115</v>
      </c>
    </row>
    <row r="10" spans="3:11" ht="15.75">
      <c r="C10" s="6"/>
      <c r="D10" s="6"/>
      <c r="E10" s="7"/>
      <c r="F10" s="6"/>
      <c r="G10" s="49" t="str">
        <f>'Sttm. Fin. Position'!F10</f>
        <v>30.06.2015</v>
      </c>
      <c r="H10" s="6"/>
      <c r="I10" s="6"/>
      <c r="J10" s="6"/>
      <c r="K10" s="49" t="s">
        <v>197</v>
      </c>
    </row>
    <row r="11" spans="3:11" ht="15.75">
      <c r="C11" s="6"/>
      <c r="D11" s="6"/>
      <c r="E11" s="31" t="s">
        <v>18</v>
      </c>
      <c r="F11" s="6"/>
      <c r="G11" s="31" t="s">
        <v>43</v>
      </c>
      <c r="H11" s="6"/>
      <c r="I11" s="6"/>
      <c r="J11" s="6"/>
      <c r="K11" s="31" t="s">
        <v>43</v>
      </c>
    </row>
    <row r="12" spans="3:11" ht="15.75">
      <c r="C12" s="6"/>
      <c r="D12" s="6"/>
      <c r="E12" s="7"/>
      <c r="F12" s="6"/>
      <c r="G12" s="6"/>
      <c r="H12" s="6"/>
      <c r="I12" s="6"/>
      <c r="J12" s="6"/>
      <c r="K12" s="6"/>
    </row>
    <row r="13" spans="2:11" ht="15.75">
      <c r="B13" s="32" t="s">
        <v>94</v>
      </c>
      <c r="C13" s="6"/>
      <c r="D13" s="6"/>
      <c r="E13" s="7"/>
      <c r="F13" s="6"/>
      <c r="G13" s="6"/>
      <c r="H13" s="6"/>
      <c r="I13" s="6"/>
      <c r="J13" s="6"/>
      <c r="K13" s="6"/>
    </row>
    <row r="14" spans="2:11" ht="15.75">
      <c r="B14" s="33" t="s">
        <v>26</v>
      </c>
      <c r="C14" s="6"/>
      <c r="D14" s="6"/>
      <c r="E14" s="7"/>
      <c r="F14" s="6"/>
      <c r="G14" s="23">
        <f>'Sttm. Comp. Income'!K27</f>
        <v>1831</v>
      </c>
      <c r="H14" s="6"/>
      <c r="I14" s="6"/>
      <c r="J14" s="6"/>
      <c r="K14" s="23">
        <f>'Sttm. Comp. Income'!M27</f>
        <v>2806</v>
      </c>
    </row>
    <row r="15" spans="2:11" ht="15.75">
      <c r="B15" s="33" t="s">
        <v>95</v>
      </c>
      <c r="C15" s="6"/>
      <c r="D15" s="6"/>
      <c r="E15" s="7"/>
      <c r="F15" s="6"/>
      <c r="G15" s="23"/>
      <c r="H15" s="6"/>
      <c r="I15" s="6"/>
      <c r="J15" s="6"/>
      <c r="K15" s="23"/>
    </row>
    <row r="16" spans="2:11" ht="15.75">
      <c r="B16" s="33"/>
      <c r="C16" s="85" t="s">
        <v>160</v>
      </c>
      <c r="D16" s="6"/>
      <c r="E16" s="7"/>
      <c r="F16" s="6"/>
      <c r="G16" s="23">
        <v>1365</v>
      </c>
      <c r="H16" s="6"/>
      <c r="I16" s="6"/>
      <c r="J16" s="6"/>
      <c r="K16" s="72">
        <v>1118</v>
      </c>
    </row>
    <row r="17" spans="3:11" ht="15.75">
      <c r="C17" s="85" t="s">
        <v>161</v>
      </c>
      <c r="D17" s="6"/>
      <c r="E17" s="7"/>
      <c r="F17" s="6"/>
      <c r="G17" s="23">
        <f>-1</f>
        <v>-1</v>
      </c>
      <c r="H17" s="6"/>
      <c r="I17" s="6"/>
      <c r="J17" s="6"/>
      <c r="K17" s="23">
        <v>-1</v>
      </c>
    </row>
    <row r="18" spans="3:11" ht="15.75" hidden="1">
      <c r="C18" s="85" t="s">
        <v>162</v>
      </c>
      <c r="D18" s="6"/>
      <c r="E18" s="67"/>
      <c r="F18" s="6"/>
      <c r="G18" s="23">
        <v>0</v>
      </c>
      <c r="H18" s="6"/>
      <c r="I18" s="6"/>
      <c r="J18" s="6"/>
      <c r="K18" s="28">
        <v>0</v>
      </c>
    </row>
    <row r="19" spans="3:11" ht="15.75" hidden="1">
      <c r="C19" s="85" t="s">
        <v>113</v>
      </c>
      <c r="D19" s="6"/>
      <c r="E19" s="7"/>
      <c r="F19" s="6"/>
      <c r="G19" s="28">
        <v>0</v>
      </c>
      <c r="H19" s="6"/>
      <c r="I19" s="6"/>
      <c r="J19" s="6"/>
      <c r="K19" s="23">
        <v>0</v>
      </c>
    </row>
    <row r="20" spans="3:11" ht="15.75" hidden="1">
      <c r="C20" s="85" t="s">
        <v>163</v>
      </c>
      <c r="D20" s="6"/>
      <c r="E20" s="7"/>
      <c r="F20" s="6"/>
      <c r="G20" s="23">
        <v>0</v>
      </c>
      <c r="H20" s="6"/>
      <c r="I20" s="6"/>
      <c r="J20" s="6"/>
      <c r="K20" s="28">
        <v>0</v>
      </c>
    </row>
    <row r="21" spans="3:11" ht="15.75" hidden="1">
      <c r="C21" s="85" t="s">
        <v>164</v>
      </c>
      <c r="D21" s="6"/>
      <c r="E21" s="7"/>
      <c r="F21" s="6"/>
      <c r="G21" s="28">
        <v>0</v>
      </c>
      <c r="H21" s="6"/>
      <c r="I21" s="6"/>
      <c r="J21" s="6"/>
      <c r="K21" s="23">
        <v>0</v>
      </c>
    </row>
    <row r="22" spans="3:11" ht="15.75">
      <c r="C22" s="85" t="s">
        <v>117</v>
      </c>
      <c r="D22" s="6"/>
      <c r="E22" s="7"/>
      <c r="F22" s="6"/>
      <c r="G22" s="23">
        <v>322</v>
      </c>
      <c r="H22" s="6"/>
      <c r="I22" s="6"/>
      <c r="J22" s="6"/>
      <c r="K22" s="23">
        <v>121</v>
      </c>
    </row>
    <row r="23" spans="3:11" ht="15.75">
      <c r="C23" s="85" t="s">
        <v>165</v>
      </c>
      <c r="D23" s="6"/>
      <c r="E23" s="7"/>
      <c r="F23" s="6"/>
      <c r="G23" s="23">
        <v>421</v>
      </c>
      <c r="H23" s="6"/>
      <c r="I23" s="6"/>
      <c r="J23" s="6"/>
      <c r="K23" s="23">
        <v>541</v>
      </c>
    </row>
    <row r="24" spans="3:11" ht="15.75">
      <c r="C24" s="85" t="s">
        <v>96</v>
      </c>
      <c r="D24" s="6"/>
      <c r="E24" s="7"/>
      <c r="F24" s="6"/>
      <c r="G24" s="23">
        <f>-22</f>
        <v>-22</v>
      </c>
      <c r="H24" s="6"/>
      <c r="I24" s="6"/>
      <c r="K24" s="28">
        <v>0</v>
      </c>
    </row>
    <row r="25" spans="3:11" ht="15.75">
      <c r="C25" s="85" t="s">
        <v>139</v>
      </c>
      <c r="D25" s="6"/>
      <c r="E25" s="67"/>
      <c r="F25" s="6"/>
      <c r="G25" s="23">
        <v>16</v>
      </c>
      <c r="H25" s="6"/>
      <c r="I25" s="6"/>
      <c r="K25" s="28">
        <v>0</v>
      </c>
    </row>
    <row r="26" spans="3:11" ht="15.75">
      <c r="C26" s="85" t="s">
        <v>203</v>
      </c>
      <c r="D26" s="6"/>
      <c r="E26" s="67"/>
      <c r="F26" s="6"/>
      <c r="G26" s="23">
        <v>20</v>
      </c>
      <c r="H26" s="6"/>
      <c r="I26" s="6"/>
      <c r="K26" s="28">
        <v>0</v>
      </c>
    </row>
    <row r="27" spans="3:11" ht="15.75" hidden="1">
      <c r="C27" s="85" t="s">
        <v>166</v>
      </c>
      <c r="D27" s="6"/>
      <c r="E27" s="67"/>
      <c r="F27" s="6"/>
      <c r="G27" s="23">
        <v>0</v>
      </c>
      <c r="H27" s="6"/>
      <c r="I27" s="6"/>
      <c r="K27" s="28">
        <v>0</v>
      </c>
    </row>
    <row r="28" spans="3:11" ht="15.75" hidden="1">
      <c r="C28" s="85" t="s">
        <v>97</v>
      </c>
      <c r="D28" s="6"/>
      <c r="E28" s="67"/>
      <c r="F28" s="6" t="s">
        <v>91</v>
      </c>
      <c r="G28" s="28">
        <v>0</v>
      </c>
      <c r="H28" s="6"/>
      <c r="I28" s="6"/>
      <c r="K28" s="23">
        <v>0</v>
      </c>
    </row>
    <row r="29" spans="3:11" ht="15.75" hidden="1">
      <c r="C29" s="85" t="s">
        <v>158</v>
      </c>
      <c r="D29" s="6"/>
      <c r="E29" s="7"/>
      <c r="F29" s="6"/>
      <c r="G29" s="23">
        <v>0</v>
      </c>
      <c r="H29" s="6"/>
      <c r="I29" s="6"/>
      <c r="J29" s="6"/>
      <c r="K29" s="28">
        <v>0</v>
      </c>
    </row>
    <row r="30" spans="3:11" ht="15.75" hidden="1">
      <c r="C30" s="85" t="s">
        <v>118</v>
      </c>
      <c r="D30" s="6"/>
      <c r="E30" s="7"/>
      <c r="F30" s="6"/>
      <c r="G30" s="28">
        <v>0</v>
      </c>
      <c r="H30" s="6"/>
      <c r="I30" s="6"/>
      <c r="J30" s="6"/>
      <c r="K30" s="23">
        <v>0</v>
      </c>
    </row>
    <row r="31" spans="3:11" ht="15.75" hidden="1">
      <c r="C31" s="85" t="s">
        <v>167</v>
      </c>
      <c r="D31" s="6"/>
      <c r="E31" s="7"/>
      <c r="F31" s="6"/>
      <c r="G31" s="23">
        <v>0</v>
      </c>
      <c r="H31" s="6"/>
      <c r="I31" s="6"/>
      <c r="J31" s="6"/>
      <c r="K31" s="28">
        <v>0</v>
      </c>
    </row>
    <row r="32" spans="3:11" ht="15.75">
      <c r="C32" s="85" t="s">
        <v>168</v>
      </c>
      <c r="D32" s="6"/>
      <c r="E32" s="7"/>
      <c r="F32" s="6"/>
      <c r="G32" s="26">
        <f>-25</f>
        <v>-25</v>
      </c>
      <c r="H32" s="6"/>
      <c r="I32" s="6"/>
      <c r="J32" s="6"/>
      <c r="K32" s="26">
        <f>-25</f>
        <v>-25</v>
      </c>
    </row>
    <row r="33" spans="2:11" s="34" customFormat="1" ht="15.75">
      <c r="B33" s="32" t="s">
        <v>98</v>
      </c>
      <c r="C33" s="22"/>
      <c r="D33" s="22"/>
      <c r="E33" s="31"/>
      <c r="F33" s="22"/>
      <c r="G33" s="36">
        <f>SUM(G14:G32)</f>
        <v>3927</v>
      </c>
      <c r="H33" s="22"/>
      <c r="I33" s="22"/>
      <c r="J33" s="22"/>
      <c r="K33" s="36">
        <f>SUM(K14:K32)</f>
        <v>4560</v>
      </c>
    </row>
    <row r="34" spans="3:11" ht="15.75">
      <c r="C34" s="6"/>
      <c r="D34" s="6"/>
      <c r="E34" s="7"/>
      <c r="F34" s="6"/>
      <c r="G34" s="23"/>
      <c r="H34" s="6"/>
      <c r="I34" s="6"/>
      <c r="J34" s="6"/>
      <c r="K34" s="23"/>
    </row>
    <row r="35" spans="2:11" ht="15.75">
      <c r="B35" s="33" t="s">
        <v>99</v>
      </c>
      <c r="C35" s="33"/>
      <c r="D35" s="6"/>
      <c r="E35" s="7"/>
      <c r="F35" s="6"/>
      <c r="G35" s="23"/>
      <c r="H35" s="6"/>
      <c r="I35" s="6"/>
      <c r="J35" s="6"/>
      <c r="K35" s="23"/>
    </row>
    <row r="36" spans="2:11" ht="15.75">
      <c r="B36" s="33"/>
      <c r="C36" s="33" t="s">
        <v>51</v>
      </c>
      <c r="D36" s="6"/>
      <c r="E36" s="7"/>
      <c r="F36" s="6"/>
      <c r="G36" s="23">
        <v>247</v>
      </c>
      <c r="H36" s="6"/>
      <c r="I36" s="6"/>
      <c r="J36" s="6"/>
      <c r="K36" s="23">
        <v>1280</v>
      </c>
    </row>
    <row r="37" spans="2:11" ht="15.75">
      <c r="B37" s="33"/>
      <c r="C37" s="33" t="s">
        <v>100</v>
      </c>
      <c r="D37" s="6"/>
      <c r="E37" s="7"/>
      <c r="F37" s="6"/>
      <c r="G37" s="23">
        <f>-306</f>
        <v>-306</v>
      </c>
      <c r="H37" s="6"/>
      <c r="I37" s="6"/>
      <c r="J37" s="6"/>
      <c r="K37" s="23">
        <f>-1850</f>
        <v>-1850</v>
      </c>
    </row>
    <row r="38" spans="2:11" ht="15.75">
      <c r="B38" s="33"/>
      <c r="C38" s="33" t="s">
        <v>101</v>
      </c>
      <c r="D38" s="6"/>
      <c r="E38" s="7"/>
      <c r="F38" s="6"/>
      <c r="G38" s="23">
        <f>-821</f>
        <v>-821</v>
      </c>
      <c r="H38" s="6"/>
      <c r="I38" s="6"/>
      <c r="J38" s="6"/>
      <c r="K38" s="23">
        <f>-474</f>
        <v>-474</v>
      </c>
    </row>
    <row r="39" spans="2:11" ht="15.75">
      <c r="B39" s="33"/>
      <c r="C39" s="33" t="s">
        <v>102</v>
      </c>
      <c r="D39" s="6"/>
      <c r="E39" s="7"/>
      <c r="F39" s="6"/>
      <c r="G39" s="23">
        <v>67</v>
      </c>
      <c r="H39" s="6"/>
      <c r="I39" s="6"/>
      <c r="J39" s="6"/>
      <c r="K39" s="28">
        <v>0</v>
      </c>
    </row>
    <row r="40" spans="2:11" ht="15.75">
      <c r="B40" s="33"/>
      <c r="C40" s="33" t="s">
        <v>103</v>
      </c>
      <c r="D40" s="6"/>
      <c r="E40" s="7"/>
      <c r="F40" s="6"/>
      <c r="G40" s="26">
        <f>-719</f>
        <v>-719</v>
      </c>
      <c r="H40" s="6"/>
      <c r="I40" s="6"/>
      <c r="J40" s="6"/>
      <c r="K40" s="26">
        <f>-715</f>
        <v>-715</v>
      </c>
    </row>
    <row r="41" spans="2:11" s="34" customFormat="1" ht="15.75">
      <c r="B41" s="32" t="s">
        <v>104</v>
      </c>
      <c r="C41" s="32"/>
      <c r="D41" s="22"/>
      <c r="E41" s="31"/>
      <c r="F41" s="22"/>
      <c r="G41" s="36">
        <f>SUM(G33:G40)</f>
        <v>2395</v>
      </c>
      <c r="H41" s="22"/>
      <c r="I41" s="22"/>
      <c r="J41" s="22"/>
      <c r="K41" s="36">
        <f>SUM(K33:K40)</f>
        <v>2801</v>
      </c>
    </row>
    <row r="42" spans="3:11" ht="15.75">
      <c r="C42" s="6"/>
      <c r="D42" s="6"/>
      <c r="E42" s="7"/>
      <c r="F42" s="6"/>
      <c r="G42" s="23"/>
      <c r="H42" s="6"/>
      <c r="I42" s="6"/>
      <c r="J42" s="6"/>
      <c r="K42" s="23"/>
    </row>
    <row r="43" spans="2:11" ht="15.75">
      <c r="B43" s="32" t="s">
        <v>105</v>
      </c>
      <c r="C43" s="6"/>
      <c r="D43" s="6"/>
      <c r="E43" s="7"/>
      <c r="F43" s="6"/>
      <c r="G43" s="41"/>
      <c r="H43" s="6"/>
      <c r="I43" s="6"/>
      <c r="J43" s="6"/>
      <c r="K43" s="41"/>
    </row>
    <row r="44" spans="2:11" ht="15.75">
      <c r="B44" s="33" t="s">
        <v>114</v>
      </c>
      <c r="C44" s="6"/>
      <c r="D44" s="6"/>
      <c r="F44" s="6"/>
      <c r="G44" s="43">
        <f>-G17</f>
        <v>1</v>
      </c>
      <c r="H44" s="6"/>
      <c r="I44" s="6"/>
      <c r="J44" s="6"/>
      <c r="K44" s="43">
        <v>0</v>
      </c>
    </row>
    <row r="45" spans="2:11" ht="15.75">
      <c r="B45" s="33" t="s">
        <v>107</v>
      </c>
      <c r="C45" s="6"/>
      <c r="D45" s="6"/>
      <c r="E45" s="7"/>
      <c r="F45" s="6"/>
      <c r="G45" s="73">
        <f>-G24</f>
        <v>22</v>
      </c>
      <c r="H45" s="6"/>
      <c r="I45" s="6"/>
      <c r="J45" s="6"/>
      <c r="K45" s="73">
        <f>-K24</f>
        <v>0</v>
      </c>
    </row>
    <row r="46" spans="2:11" ht="15.75" hidden="1">
      <c r="B46" s="33" t="s">
        <v>119</v>
      </c>
      <c r="C46" s="6"/>
      <c r="D46" s="6"/>
      <c r="E46" s="7"/>
      <c r="F46" s="6"/>
      <c r="G46" s="73">
        <v>0</v>
      </c>
      <c r="H46" s="6"/>
      <c r="I46" s="6"/>
      <c r="J46" s="6"/>
      <c r="K46" s="40">
        <v>0</v>
      </c>
    </row>
    <row r="47" spans="2:11" ht="15.75" hidden="1">
      <c r="B47" s="33" t="s">
        <v>106</v>
      </c>
      <c r="C47" s="6"/>
      <c r="D47" s="6"/>
      <c r="E47" s="7"/>
      <c r="F47" s="6" t="s">
        <v>91</v>
      </c>
      <c r="G47" s="40">
        <v>0</v>
      </c>
      <c r="H47" s="6"/>
      <c r="I47" s="6"/>
      <c r="J47" s="6"/>
      <c r="K47" s="37">
        <v>0</v>
      </c>
    </row>
    <row r="48" spans="2:11" ht="15.75">
      <c r="B48" s="33" t="s">
        <v>169</v>
      </c>
      <c r="C48" s="6"/>
      <c r="D48" s="6"/>
      <c r="E48" s="7"/>
      <c r="F48" s="6"/>
      <c r="G48" s="86">
        <f>-1169</f>
        <v>-1169</v>
      </c>
      <c r="H48" s="6"/>
      <c r="I48" s="6"/>
      <c r="J48" s="6"/>
      <c r="K48" s="86">
        <f>-2591</f>
        <v>-2591</v>
      </c>
    </row>
    <row r="49" spans="2:11" s="34" customFormat="1" ht="15.75">
      <c r="B49" s="32" t="s">
        <v>108</v>
      </c>
      <c r="C49" s="22"/>
      <c r="D49" s="22"/>
      <c r="E49" s="31"/>
      <c r="F49" s="22"/>
      <c r="G49" s="36">
        <f>SUM(G44:G48)</f>
        <v>-1146</v>
      </c>
      <c r="H49" s="22"/>
      <c r="I49" s="22"/>
      <c r="J49" s="22"/>
      <c r="K49" s="36">
        <f>SUM(K44:K48)</f>
        <v>-2591</v>
      </c>
    </row>
    <row r="50" spans="2:11" ht="15.75">
      <c r="B50" s="33"/>
      <c r="C50" s="6"/>
      <c r="D50" s="6"/>
      <c r="E50" s="7"/>
      <c r="F50" s="6"/>
      <c r="G50" s="23"/>
      <c r="H50" s="6"/>
      <c r="I50" s="6"/>
      <c r="J50" s="6"/>
      <c r="K50" s="23"/>
    </row>
    <row r="51" spans="2:11" ht="15.75">
      <c r="B51" s="32" t="s">
        <v>109</v>
      </c>
      <c r="C51" s="6"/>
      <c r="D51" s="6"/>
      <c r="E51" s="7"/>
      <c r="F51" s="6"/>
      <c r="G51" s="23"/>
      <c r="H51" s="6"/>
      <c r="I51" s="6"/>
      <c r="J51" s="6"/>
      <c r="K51" s="23"/>
    </row>
    <row r="52" spans="2:11" ht="15.75">
      <c r="B52" s="33" t="s">
        <v>204</v>
      </c>
      <c r="C52" s="6"/>
      <c r="D52" s="6"/>
      <c r="E52" s="7"/>
      <c r="F52" s="6"/>
      <c r="G52" s="35">
        <f>-819</f>
        <v>-819</v>
      </c>
      <c r="H52" s="6"/>
      <c r="I52" s="6"/>
      <c r="J52" s="6"/>
      <c r="K52" s="35">
        <f>-4</f>
        <v>-4</v>
      </c>
    </row>
    <row r="53" spans="2:11" ht="15.75">
      <c r="B53" s="33" t="s">
        <v>110</v>
      </c>
      <c r="C53" s="6"/>
      <c r="D53" s="6"/>
      <c r="E53" s="7"/>
      <c r="F53" s="6"/>
      <c r="G53" s="37">
        <f>-G23</f>
        <v>-421</v>
      </c>
      <c r="H53" s="6"/>
      <c r="I53" s="6"/>
      <c r="J53" s="6"/>
      <c r="K53" s="37">
        <f>-K23</f>
        <v>-541</v>
      </c>
    </row>
    <row r="54" spans="2:11" ht="15.75">
      <c r="B54" s="33" t="s">
        <v>170</v>
      </c>
      <c r="C54" s="6"/>
      <c r="D54" s="6"/>
      <c r="E54" s="7"/>
      <c r="F54" s="6"/>
      <c r="G54" s="37">
        <f>-619</f>
        <v>-619</v>
      </c>
      <c r="H54" s="6"/>
      <c r="I54" s="6"/>
      <c r="J54" s="6"/>
      <c r="K54" s="37">
        <f>-2574</f>
        <v>-2574</v>
      </c>
    </row>
    <row r="55" spans="2:11" ht="15.75">
      <c r="B55" s="33" t="s">
        <v>120</v>
      </c>
      <c r="C55" s="6"/>
      <c r="D55" s="6"/>
      <c r="E55" s="7"/>
      <c r="F55" s="6"/>
      <c r="G55" s="37">
        <f>-112</f>
        <v>-112</v>
      </c>
      <c r="H55" s="6"/>
      <c r="I55" s="6"/>
      <c r="J55" s="6"/>
      <c r="K55" s="37">
        <f>-16</f>
        <v>-16</v>
      </c>
    </row>
    <row r="56" spans="2:11" ht="15.75">
      <c r="B56" s="33" t="s">
        <v>111</v>
      </c>
      <c r="C56" s="6"/>
      <c r="D56" s="6"/>
      <c r="E56" s="7"/>
      <c r="F56" s="6"/>
      <c r="G56" s="37">
        <f>-431</f>
        <v>-431</v>
      </c>
      <c r="H56" s="6"/>
      <c r="I56" s="6"/>
      <c r="J56" s="6"/>
      <c r="K56" s="37">
        <f>-481</f>
        <v>-481</v>
      </c>
    </row>
    <row r="57" spans="2:11" ht="15.75">
      <c r="B57" s="33" t="s">
        <v>193</v>
      </c>
      <c r="C57" s="6"/>
      <c r="D57" s="6"/>
      <c r="E57" s="67"/>
      <c r="F57" s="6"/>
      <c r="G57" s="37">
        <f>-4770</f>
        <v>-4770</v>
      </c>
      <c r="H57" s="6"/>
      <c r="I57" s="6"/>
      <c r="J57" s="6"/>
      <c r="K57" s="40">
        <v>0</v>
      </c>
    </row>
    <row r="58" spans="2:11" ht="15.75">
      <c r="B58" s="33" t="s">
        <v>205</v>
      </c>
      <c r="C58" s="6"/>
      <c r="D58" s="6"/>
      <c r="E58" s="67"/>
      <c r="F58" s="6"/>
      <c r="G58" s="37">
        <v>5000</v>
      </c>
      <c r="H58" s="6"/>
      <c r="I58" s="6"/>
      <c r="J58" s="6"/>
      <c r="K58" s="40">
        <v>0</v>
      </c>
    </row>
    <row r="59" spans="2:11" ht="15.75">
      <c r="B59" s="33" t="s">
        <v>190</v>
      </c>
      <c r="C59" s="6"/>
      <c r="D59" s="6"/>
      <c r="E59" s="67"/>
      <c r="F59" s="6"/>
      <c r="G59" s="37">
        <v>63</v>
      </c>
      <c r="H59" s="6"/>
      <c r="I59" s="6"/>
      <c r="J59" s="6"/>
      <c r="K59" s="37">
        <v>1175</v>
      </c>
    </row>
    <row r="60" spans="2:11" ht="15.75">
      <c r="B60" s="33" t="s">
        <v>202</v>
      </c>
      <c r="C60" s="6"/>
      <c r="D60" s="6"/>
      <c r="E60" s="67"/>
      <c r="F60" s="6"/>
      <c r="G60" s="87">
        <v>0</v>
      </c>
      <c r="H60" s="6"/>
      <c r="I60" s="6"/>
      <c r="J60" s="6"/>
      <c r="K60" s="86">
        <v>33</v>
      </c>
    </row>
    <row r="61" spans="2:11" ht="15.75" hidden="1">
      <c r="B61" s="33" t="s">
        <v>171</v>
      </c>
      <c r="C61" s="6"/>
      <c r="D61" s="6"/>
      <c r="E61" s="7"/>
      <c r="F61" s="6"/>
      <c r="G61" s="37">
        <v>0</v>
      </c>
      <c r="H61" s="6"/>
      <c r="I61" s="6"/>
      <c r="J61" s="6"/>
      <c r="K61" s="40">
        <v>0</v>
      </c>
    </row>
    <row r="62" spans="2:11" ht="15.75" hidden="1">
      <c r="B62" s="33" t="s">
        <v>172</v>
      </c>
      <c r="C62" s="6"/>
      <c r="D62" s="6"/>
      <c r="E62" s="7"/>
      <c r="F62" s="6"/>
      <c r="G62" s="87">
        <v>0</v>
      </c>
      <c r="H62" s="45"/>
      <c r="I62" s="45"/>
      <c r="J62" s="45"/>
      <c r="K62" s="86"/>
    </row>
    <row r="63" spans="2:11" s="34" customFormat="1" ht="15.75">
      <c r="B63" s="32" t="s">
        <v>112</v>
      </c>
      <c r="C63" s="22"/>
      <c r="D63" s="22"/>
      <c r="E63" s="31"/>
      <c r="F63" s="22"/>
      <c r="G63" s="36">
        <f>SUM(G52:G62)</f>
        <v>-2109</v>
      </c>
      <c r="H63" s="22"/>
      <c r="I63" s="22"/>
      <c r="J63" s="22"/>
      <c r="K63" s="36">
        <f>SUM(K52:K62)</f>
        <v>-2408</v>
      </c>
    </row>
    <row r="64" spans="3:11" ht="15.75" hidden="1">
      <c r="C64" s="6"/>
      <c r="D64" s="6"/>
      <c r="E64" s="7"/>
      <c r="F64" s="6"/>
      <c r="G64" s="41"/>
      <c r="H64" s="45"/>
      <c r="I64" s="45"/>
      <c r="J64" s="45"/>
      <c r="K64" s="41"/>
    </row>
    <row r="65" spans="2:11" ht="15.75" hidden="1">
      <c r="B65" s="33" t="s">
        <v>123</v>
      </c>
      <c r="C65" s="6"/>
      <c r="D65" s="6"/>
      <c r="E65" s="7"/>
      <c r="F65" s="6"/>
      <c r="G65" s="28">
        <v>0</v>
      </c>
      <c r="H65" s="45"/>
      <c r="I65" s="45"/>
      <c r="J65" s="45"/>
      <c r="K65" s="23">
        <v>0</v>
      </c>
    </row>
    <row r="66" spans="3:11" ht="7.5" customHeight="1">
      <c r="C66" s="6"/>
      <c r="D66" s="6"/>
      <c r="E66" s="66"/>
      <c r="F66" s="6"/>
      <c r="G66" s="26"/>
      <c r="H66" s="6"/>
      <c r="I66" s="6"/>
      <c r="J66" s="6"/>
      <c r="K66" s="26"/>
    </row>
    <row r="67" spans="3:11" ht="7.5" customHeight="1">
      <c r="C67" s="6"/>
      <c r="D67" s="6"/>
      <c r="E67" s="66"/>
      <c r="F67" s="6"/>
      <c r="G67" s="23"/>
      <c r="H67" s="6"/>
      <c r="I67" s="6"/>
      <c r="J67" s="6"/>
      <c r="K67" s="23"/>
    </row>
    <row r="68" spans="2:11" s="34" customFormat="1" ht="15.75">
      <c r="B68" s="32" t="s">
        <v>143</v>
      </c>
      <c r="C68" s="22"/>
      <c r="D68" s="22"/>
      <c r="E68" s="31"/>
      <c r="F68" s="22"/>
      <c r="G68" s="36">
        <f>G41+G49+G63+G65</f>
        <v>-860</v>
      </c>
      <c r="H68" s="22"/>
      <c r="I68" s="22"/>
      <c r="J68" s="22"/>
      <c r="K68" s="36">
        <f>K41+K49+K63+K65</f>
        <v>-2198</v>
      </c>
    </row>
    <row r="69" spans="3:11" ht="15.75">
      <c r="C69" s="6"/>
      <c r="D69" s="6"/>
      <c r="E69" s="7"/>
      <c r="F69" s="6"/>
      <c r="G69" s="23"/>
      <c r="H69" s="6"/>
      <c r="I69" s="6"/>
      <c r="J69" s="6"/>
      <c r="K69" s="23"/>
    </row>
    <row r="70" spans="2:11" s="34" customFormat="1" ht="15.75">
      <c r="B70" s="32" t="s">
        <v>140</v>
      </c>
      <c r="C70" s="22"/>
      <c r="D70" s="22"/>
      <c r="E70" s="31"/>
      <c r="F70" s="22"/>
      <c r="G70" s="36">
        <v>2261</v>
      </c>
      <c r="H70" s="22"/>
      <c r="I70" s="22"/>
      <c r="J70" s="22"/>
      <c r="K70" s="36">
        <v>2688</v>
      </c>
    </row>
    <row r="71" spans="3:11" ht="7.5" customHeight="1">
      <c r="C71" s="6"/>
      <c r="D71" s="6"/>
      <c r="E71" s="7"/>
      <c r="F71" s="6"/>
      <c r="G71" s="23"/>
      <c r="H71" s="6"/>
      <c r="I71" s="6"/>
      <c r="J71" s="6"/>
      <c r="K71" s="23"/>
    </row>
    <row r="72" spans="3:11" ht="7.5" customHeight="1">
      <c r="C72" s="6"/>
      <c r="D72" s="6"/>
      <c r="E72" s="7"/>
      <c r="F72" s="6"/>
      <c r="G72" s="38"/>
      <c r="H72" s="6"/>
      <c r="I72" s="6"/>
      <c r="J72" s="6"/>
      <c r="K72" s="38"/>
    </row>
    <row r="73" spans="2:11" s="34" customFormat="1" ht="15.75">
      <c r="B73" s="32" t="s">
        <v>141</v>
      </c>
      <c r="C73" s="22"/>
      <c r="D73" s="22"/>
      <c r="E73" s="89" t="s">
        <v>192</v>
      </c>
      <c r="F73" s="22"/>
      <c r="G73" s="39">
        <f>G68+G70</f>
        <v>1401</v>
      </c>
      <c r="H73" s="22"/>
      <c r="I73" s="22"/>
      <c r="J73" s="22"/>
      <c r="K73" s="39">
        <f>K68+K70</f>
        <v>490</v>
      </c>
    </row>
    <row r="74" spans="3:11" ht="7.5" customHeight="1" thickBot="1">
      <c r="C74" s="6"/>
      <c r="D74" s="6"/>
      <c r="E74" s="7"/>
      <c r="F74" s="6"/>
      <c r="G74" s="25"/>
      <c r="H74" s="6"/>
      <c r="I74" s="6"/>
      <c r="J74" s="6"/>
      <c r="K74" s="25"/>
    </row>
    <row r="75" spans="3:11" ht="7.5" customHeight="1" thickTop="1">
      <c r="C75" s="6"/>
      <c r="D75" s="6"/>
      <c r="E75" s="7"/>
      <c r="F75" s="6"/>
      <c r="G75" s="41"/>
      <c r="H75" s="6"/>
      <c r="I75" s="6"/>
      <c r="J75" s="6"/>
      <c r="K75" s="41"/>
    </row>
    <row r="76" spans="3:11" ht="7.5" customHeight="1">
      <c r="C76" s="6"/>
      <c r="D76" s="6"/>
      <c r="E76" s="7"/>
      <c r="F76" s="6"/>
      <c r="G76" s="41"/>
      <c r="H76" s="6"/>
      <c r="I76" s="6"/>
      <c r="J76" s="6"/>
      <c r="K76" s="41"/>
    </row>
    <row r="77" spans="2:11" ht="15.75" hidden="1">
      <c r="B77" s="48" t="s">
        <v>91</v>
      </c>
      <c r="C77" s="6" t="s">
        <v>122</v>
      </c>
      <c r="D77" s="6"/>
      <c r="E77" s="7"/>
      <c r="F77" s="6"/>
      <c r="G77" s="16"/>
      <c r="H77" s="16"/>
      <c r="I77" s="16"/>
      <c r="J77" s="16"/>
      <c r="K77" s="16"/>
    </row>
    <row r="78" spans="2:11" ht="15.75" hidden="1">
      <c r="B78" s="48"/>
      <c r="C78" s="6"/>
      <c r="D78" s="6"/>
      <c r="E78" s="7"/>
      <c r="F78" s="6"/>
      <c r="G78" s="16"/>
      <c r="H78" s="16"/>
      <c r="I78" s="16"/>
      <c r="J78" s="16"/>
      <c r="K78" s="16"/>
    </row>
    <row r="79" spans="2:11" ht="15.75" hidden="1">
      <c r="B79" t="s">
        <v>91</v>
      </c>
      <c r="C79" s="6" t="s">
        <v>122</v>
      </c>
      <c r="D79" s="6"/>
      <c r="E79" s="67"/>
      <c r="F79" s="6"/>
      <c r="G79" s="16"/>
      <c r="H79" s="16"/>
      <c r="I79" s="16"/>
      <c r="J79" s="16"/>
      <c r="K79" s="16"/>
    </row>
    <row r="80" spans="2:11" ht="31.5" customHeight="1">
      <c r="B80" s="93" t="s">
        <v>191</v>
      </c>
      <c r="C80" s="100"/>
      <c r="D80" s="100"/>
      <c r="E80" s="100"/>
      <c r="F80" s="100"/>
      <c r="G80" s="100"/>
      <c r="H80" s="100"/>
      <c r="I80" s="100"/>
      <c r="J80" s="100"/>
      <c r="K80" s="100"/>
    </row>
    <row r="81" spans="3:11" ht="15.75">
      <c r="C81" s="6"/>
      <c r="D81" s="6"/>
      <c r="E81" s="7"/>
      <c r="F81" s="6"/>
      <c r="G81" s="6"/>
      <c r="H81" s="6"/>
      <c r="I81" s="6"/>
      <c r="J81" s="6"/>
      <c r="K81" s="6"/>
    </row>
    <row r="82" spans="3:11" ht="15.75">
      <c r="C82" s="6"/>
      <c r="D82" s="6"/>
      <c r="E82" s="7"/>
      <c r="F82" s="6"/>
      <c r="G82" s="6"/>
      <c r="H82" s="6"/>
      <c r="I82" s="6"/>
      <c r="J82" s="6"/>
      <c r="K82" s="6"/>
    </row>
    <row r="83" spans="3:11" ht="15.75">
      <c r="C83" s="6"/>
      <c r="D83" s="6"/>
      <c r="E83" s="7"/>
      <c r="F83" s="6"/>
      <c r="G83" s="6"/>
      <c r="H83" s="6"/>
      <c r="I83" s="6"/>
      <c r="J83" s="6"/>
      <c r="K83" s="6"/>
    </row>
    <row r="84" spans="3:11" ht="15.75">
      <c r="C84" s="6"/>
      <c r="D84" s="6"/>
      <c r="E84" s="7"/>
      <c r="F84" s="6"/>
      <c r="G84" s="6"/>
      <c r="H84" s="6"/>
      <c r="I84" s="6"/>
      <c r="J84" s="6"/>
      <c r="K84" s="6"/>
    </row>
    <row r="85" spans="3:11" ht="15.75">
      <c r="C85" s="6"/>
      <c r="D85" s="6"/>
      <c r="E85" s="7"/>
      <c r="F85" s="6"/>
      <c r="G85" s="6"/>
      <c r="H85" s="6"/>
      <c r="I85" s="6"/>
      <c r="J85" s="6"/>
      <c r="K85" s="6"/>
    </row>
    <row r="86" spans="3:11" ht="15.75">
      <c r="C86" s="6"/>
      <c r="D86" s="6"/>
      <c r="E86" s="7"/>
      <c r="F86" s="6"/>
      <c r="G86" s="6"/>
      <c r="H86" s="6"/>
      <c r="I86" s="6"/>
      <c r="J86" s="6"/>
      <c r="K86" s="6"/>
    </row>
    <row r="87" spans="3:11" ht="15.75">
      <c r="C87" s="6"/>
      <c r="D87" s="6"/>
      <c r="E87" s="7"/>
      <c r="F87" s="6"/>
      <c r="G87" s="6"/>
      <c r="H87" s="6"/>
      <c r="I87" s="6"/>
      <c r="J87" s="6"/>
      <c r="K87" s="6"/>
    </row>
    <row r="88" spans="3:11" ht="15.75">
      <c r="C88" s="6"/>
      <c r="D88" s="6"/>
      <c r="E88" s="7"/>
      <c r="F88" s="6"/>
      <c r="G88" s="6"/>
      <c r="H88" s="6"/>
      <c r="I88" s="6"/>
      <c r="J88" s="6"/>
      <c r="K88" s="6"/>
    </row>
    <row r="89" spans="3:11" ht="15.75">
      <c r="C89" s="6"/>
      <c r="D89" s="6"/>
      <c r="E89" s="7"/>
      <c r="F89" s="6"/>
      <c r="G89" s="6"/>
      <c r="H89" s="6"/>
      <c r="I89" s="6"/>
      <c r="J89" s="6"/>
      <c r="K89" s="6"/>
    </row>
    <row r="90" spans="3:11" ht="15.75">
      <c r="C90" s="6"/>
      <c r="D90" s="6"/>
      <c r="E90" s="7"/>
      <c r="F90" s="6"/>
      <c r="G90" s="6"/>
      <c r="H90" s="6"/>
      <c r="I90" s="6"/>
      <c r="J90" s="6"/>
      <c r="K90" s="6"/>
    </row>
    <row r="91" spans="3:11" ht="15.75">
      <c r="C91" s="6"/>
      <c r="D91" s="6"/>
      <c r="E91" s="7"/>
      <c r="F91" s="6"/>
      <c r="G91" s="6"/>
      <c r="H91" s="6"/>
      <c r="I91" s="6"/>
      <c r="J91" s="6"/>
      <c r="K91" s="6"/>
    </row>
    <row r="92" spans="3:11" ht="15.75">
      <c r="C92" s="6"/>
      <c r="D92" s="6"/>
      <c r="E92" s="7"/>
      <c r="F92" s="6"/>
      <c r="G92" s="6"/>
      <c r="H92" s="6"/>
      <c r="I92" s="6"/>
      <c r="J92" s="6"/>
      <c r="K92" s="6"/>
    </row>
    <row r="93" spans="3:11" ht="15.75">
      <c r="C93" s="6"/>
      <c r="D93" s="6"/>
      <c r="E93" s="7"/>
      <c r="F93" s="6"/>
      <c r="G93" s="6"/>
      <c r="H93" s="6"/>
      <c r="I93" s="6"/>
      <c r="J93" s="6"/>
      <c r="K93" s="6"/>
    </row>
    <row r="94" spans="3:11" ht="15.75">
      <c r="C94" s="6"/>
      <c r="D94" s="6"/>
      <c r="E94" s="7"/>
      <c r="F94" s="6"/>
      <c r="G94" s="6"/>
      <c r="H94" s="6"/>
      <c r="I94" s="6"/>
      <c r="J94" s="6"/>
      <c r="K94" s="6"/>
    </row>
    <row r="95" spans="3:11" ht="15.75">
      <c r="C95" s="6"/>
      <c r="D95" s="6"/>
      <c r="E95" s="7"/>
      <c r="F95" s="6"/>
      <c r="G95" s="6"/>
      <c r="H95" s="6"/>
      <c r="I95" s="6"/>
      <c r="J95" s="6"/>
      <c r="K95" s="6"/>
    </row>
    <row r="96" spans="3:11" ht="15.75">
      <c r="C96" s="6"/>
      <c r="D96" s="6"/>
      <c r="E96" s="7"/>
      <c r="F96" s="6"/>
      <c r="G96" s="6"/>
      <c r="H96" s="6"/>
      <c r="I96" s="6"/>
      <c r="J96" s="6"/>
      <c r="K96" s="6"/>
    </row>
    <row r="97" spans="3:11" ht="15.75">
      <c r="C97" s="6"/>
      <c r="D97" s="6"/>
      <c r="E97" s="7"/>
      <c r="F97" s="6"/>
      <c r="G97" s="6"/>
      <c r="H97" s="6"/>
      <c r="I97" s="6"/>
      <c r="J97" s="6"/>
      <c r="K97" s="6"/>
    </row>
    <row r="98" spans="3:11" ht="15.75">
      <c r="C98" s="6"/>
      <c r="D98" s="6"/>
      <c r="E98" s="7"/>
      <c r="F98" s="6"/>
      <c r="G98" s="6"/>
      <c r="H98" s="6"/>
      <c r="I98" s="6"/>
      <c r="J98" s="6"/>
      <c r="K98" s="6"/>
    </row>
    <row r="99" spans="3:11" ht="15.75">
      <c r="C99" s="6"/>
      <c r="D99" s="6"/>
      <c r="E99" s="7"/>
      <c r="F99" s="6"/>
      <c r="G99" s="6"/>
      <c r="H99" s="6"/>
      <c r="I99" s="6"/>
      <c r="J99" s="6"/>
      <c r="K99" s="6"/>
    </row>
    <row r="100" spans="3:11" ht="15.75">
      <c r="C100" s="6"/>
      <c r="D100" s="6"/>
      <c r="E100" s="7"/>
      <c r="F100" s="6"/>
      <c r="G100" s="6"/>
      <c r="H100" s="6"/>
      <c r="I100" s="6"/>
      <c r="J100" s="6"/>
      <c r="K100" s="6"/>
    </row>
    <row r="101" spans="3:11" ht="15.75">
      <c r="C101" s="6"/>
      <c r="D101" s="6"/>
      <c r="E101" s="7"/>
      <c r="F101" s="6"/>
      <c r="G101" s="6"/>
      <c r="H101" s="6"/>
      <c r="I101" s="6"/>
      <c r="J101" s="6"/>
      <c r="K101" s="6"/>
    </row>
  </sheetData>
  <sheetProtection/>
  <mergeCells count="4">
    <mergeCell ref="B80:K80"/>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MaySun</cp:lastModifiedBy>
  <cp:lastPrinted>2015-02-19T13:47:20Z</cp:lastPrinted>
  <dcterms:created xsi:type="dcterms:W3CDTF">2011-05-23T02:18:03Z</dcterms:created>
  <dcterms:modified xsi:type="dcterms:W3CDTF">2015-08-12T10:43:09Z</dcterms:modified>
  <cp:category/>
  <cp:version/>
  <cp:contentType/>
  <cp:contentStatus/>
</cp:coreProperties>
</file>